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ORDINATION PAYE\PAYE\ACOMPTE\"/>
    </mc:Choice>
  </mc:AlternateContent>
  <xr:revisionPtr revIDLastSave="0" documentId="13_ncr:1_{D21EC51C-F25F-43A7-B1AA-A5CE4B2960E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u 01 07 2016" sheetId="1" r:id="rId1"/>
    <sheet name="Au 01 02 2017" sheetId="5" r:id="rId2"/>
    <sheet name="Au 01 07 2022" sheetId="2" r:id="rId3"/>
    <sheet name="Feuil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F16" i="2"/>
  <c r="F11" i="2"/>
  <c r="F10" i="2"/>
  <c r="E9" i="2"/>
  <c r="E7" i="2"/>
  <c r="G4" i="2" l="1"/>
  <c r="F27" i="2" s="1"/>
  <c r="B34" i="5"/>
  <c r="F29" i="5"/>
  <c r="F28" i="5"/>
  <c r="F27" i="5"/>
  <c r="F26" i="5"/>
  <c r="F25" i="5"/>
  <c r="B17" i="5"/>
  <c r="F12" i="5"/>
  <c r="F11" i="5"/>
  <c r="F10" i="5"/>
  <c r="F9" i="5"/>
  <c r="F8" i="5"/>
  <c r="E7" i="5"/>
  <c r="F7" i="5" s="1"/>
  <c r="F25" i="2" l="1"/>
  <c r="B32" i="2"/>
  <c r="F26" i="2"/>
  <c r="F24" i="2"/>
  <c r="F9" i="2"/>
  <c r="F8" i="2"/>
  <c r="F7" i="2"/>
  <c r="B16" i="2"/>
  <c r="F13" i="5"/>
  <c r="D17" i="5" s="1"/>
  <c r="F30" i="5"/>
  <c r="F34" i="5" s="1"/>
  <c r="F17" i="5"/>
  <c r="D34" i="5"/>
  <c r="E7" i="1"/>
  <c r="F25" i="1"/>
  <c r="F28" i="2" l="1"/>
  <c r="F32" i="2" s="1"/>
  <c r="F33" i="2" s="1"/>
  <c r="F12" i="2"/>
  <c r="D16" i="2"/>
  <c r="F17" i="2"/>
  <c r="B17" i="2"/>
  <c r="B35" i="5"/>
  <c r="F35" i="5"/>
  <c r="B18" i="5"/>
  <c r="F18" i="5"/>
  <c r="F29" i="1"/>
  <c r="F28" i="1"/>
  <c r="F27" i="1"/>
  <c r="F26" i="1"/>
  <c r="F8" i="1"/>
  <c r="F9" i="1"/>
  <c r="F10" i="1"/>
  <c r="F11" i="1"/>
  <c r="F12" i="1"/>
  <c r="F7" i="1"/>
  <c r="B33" i="2" l="1"/>
  <c r="D32" i="2"/>
  <c r="F34" i="2"/>
  <c r="B30" i="2" s="1"/>
  <c r="B34" i="2"/>
  <c r="F18" i="2"/>
  <c r="B14" i="2" s="1"/>
  <c r="B18" i="2"/>
  <c r="B19" i="5"/>
  <c r="F19" i="5"/>
  <c r="B15" i="5" s="1"/>
  <c r="B36" i="5"/>
  <c r="F36" i="5"/>
  <c r="B32" i="5" s="1"/>
  <c r="B34" i="1"/>
  <c r="B17" i="1"/>
  <c r="F30" i="1" l="1"/>
  <c r="F13" i="1"/>
  <c r="F34" i="1" l="1"/>
  <c r="D34" i="1"/>
  <c r="D17" i="1"/>
  <c r="F17" i="1"/>
  <c r="F35" i="1" l="1"/>
  <c r="B35" i="1"/>
  <c r="B18" i="1"/>
  <c r="F18" i="1"/>
  <c r="B36" i="1" l="1"/>
  <c r="F36" i="1"/>
  <c r="B32" i="1" s="1"/>
  <c r="B19" i="1"/>
  <c r="F19" i="1"/>
  <c r="B15" i="1" s="1"/>
</calcChain>
</file>

<file path=xl/sharedStrings.xml><?xml version="1.0" encoding="utf-8"?>
<sst xmlns="http://schemas.openxmlformats.org/spreadsheetml/2006/main" count="115" uniqueCount="25">
  <si>
    <t>Valeur du point « acompte »</t>
  </si>
  <si>
    <t>Non titulaire</t>
  </si>
  <si>
    <t>Montant</t>
  </si>
  <si>
    <t>Sécurité sociale</t>
  </si>
  <si>
    <t>Ircantec</t>
  </si>
  <si>
    <t>CSG</t>
  </si>
  <si>
    <t>CRDS</t>
  </si>
  <si>
    <t>Contribution solidarité</t>
  </si>
  <si>
    <t>MGEN</t>
  </si>
  <si>
    <t>Total des cotisations</t>
  </si>
  <si>
    <t xml:space="preserve"> Titulaire</t>
  </si>
  <si>
    <t>Pension civile</t>
  </si>
  <si>
    <t xml:space="preserve">Valeur du point indiciaire au 01/07/2016 : </t>
  </si>
  <si>
    <t>-</t>
  </si>
  <si>
    <t>=</t>
  </si>
  <si>
    <t>90/100</t>
  </si>
  <si>
    <t>/</t>
  </si>
  <si>
    <t>Modalité de calcul :</t>
  </si>
  <si>
    <t>x</t>
  </si>
  <si>
    <t xml:space="preserve">Valeur du point indiciaire au 01/02/2017 : </t>
  </si>
  <si>
    <t>Idem 2016</t>
  </si>
  <si>
    <t>2,72 % en 2016</t>
  </si>
  <si>
    <t>Estimatif idem 2016</t>
  </si>
  <si>
    <t>9,94% en 2016</t>
  </si>
  <si>
    <t xml:space="preserve">Valeur du point indiciaire au 01/07/2022 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</si>
</sst>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000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0" fontId="1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 wrapText="1"/>
    </xf>
    <xf numFmtId="8" fontId="7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64" fontId="3" fillId="0" borderId="15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 wrapText="1"/>
    </xf>
    <xf numFmtId="0" fontId="0" fillId="0" borderId="20" xfId="0" applyBorder="1"/>
    <xf numFmtId="0" fontId="0" fillId="0" borderId="25" xfId="0" applyBorder="1"/>
    <xf numFmtId="164" fontId="0" fillId="0" borderId="0" xfId="0" applyNumberFormat="1"/>
    <xf numFmtId="0" fontId="6" fillId="0" borderId="0" xfId="0" quotePrefix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8" fontId="7" fillId="0" borderId="0" xfId="0" quotePrefix="1" applyNumberFormat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8" fontId="1" fillId="0" borderId="0" xfId="0" quotePrefix="1" applyNumberFormat="1" applyFont="1" applyBorder="1" applyAlignment="1">
      <alignment horizontal="center" vertical="center" wrapText="1"/>
    </xf>
    <xf numFmtId="8" fontId="1" fillId="0" borderId="0" xfId="0" applyNumberFormat="1" applyFont="1" applyBorder="1" applyAlignment="1">
      <alignment vertical="center" wrapText="1"/>
    </xf>
    <xf numFmtId="10" fontId="10" fillId="0" borderId="19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8" fillId="2" borderId="6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zoomScale="70" zoomScaleNormal="70" workbookViewId="0">
      <selection activeCell="J39" sqref="J39"/>
    </sheetView>
  </sheetViews>
  <sheetFormatPr baseColWidth="10" defaultRowHeight="15" x14ac:dyDescent="0.25"/>
  <cols>
    <col min="1" max="1" width="6.7109375" customWidth="1"/>
    <col min="2" max="2" width="10.85546875" customWidth="1"/>
    <col min="3" max="3" width="4" customWidth="1"/>
    <col min="4" max="4" width="11" customWidth="1"/>
    <col min="5" max="5" width="9.140625" customWidth="1"/>
    <col min="6" max="6" width="14.28515625" customWidth="1"/>
  </cols>
  <sheetData>
    <row r="1" spans="1:10" thickBot="1" x14ac:dyDescent="0.4">
      <c r="A1" s="1"/>
    </row>
    <row r="2" spans="1:10" ht="21.75" customHeight="1" thickBot="1" x14ac:dyDescent="0.3">
      <c r="B2" s="29" t="s">
        <v>0</v>
      </c>
      <c r="C2" s="30"/>
      <c r="D2" s="30"/>
      <c r="E2" s="30"/>
      <c r="F2" s="31"/>
    </row>
    <row r="3" spans="1:10" ht="15.6" x14ac:dyDescent="0.35">
      <c r="C3" s="2"/>
    </row>
    <row r="4" spans="1:10" x14ac:dyDescent="0.25">
      <c r="A4" s="3" t="s">
        <v>12</v>
      </c>
      <c r="G4" s="4">
        <v>55.896900000000002</v>
      </c>
    </row>
    <row r="5" spans="1:10" ht="15.95" thickBot="1" x14ac:dyDescent="0.4">
      <c r="A5" s="4"/>
    </row>
    <row r="6" spans="1:10" ht="27.75" customHeight="1" x14ac:dyDescent="0.35">
      <c r="B6" s="36" t="s">
        <v>1</v>
      </c>
      <c r="C6" s="37"/>
      <c r="D6" s="37"/>
      <c r="E6" s="37"/>
      <c r="F6" s="7" t="s">
        <v>2</v>
      </c>
    </row>
    <row r="7" spans="1:10" ht="18" customHeight="1" x14ac:dyDescent="0.25">
      <c r="B7" s="43" t="s">
        <v>3</v>
      </c>
      <c r="C7" s="44"/>
      <c r="D7" s="45"/>
      <c r="E7" s="28">
        <f>6.9%+0.35%+0.75%</f>
        <v>8.0000000000000016E-2</v>
      </c>
      <c r="F7" s="8">
        <f>+$G$4*E7</f>
        <v>4.4717520000000013</v>
      </c>
    </row>
    <row r="8" spans="1:10" ht="18" customHeight="1" x14ac:dyDescent="0.35">
      <c r="B8" s="43" t="s">
        <v>4</v>
      </c>
      <c r="C8" s="44"/>
      <c r="D8" s="45"/>
      <c r="E8" s="6">
        <v>2.7199999999999998E-2</v>
      </c>
      <c r="F8" s="8">
        <f t="shared" ref="F8:F12" si="0">+$G$4*E8</f>
        <v>1.52039568</v>
      </c>
      <c r="I8" s="10"/>
    </row>
    <row r="9" spans="1:10" ht="18" customHeight="1" x14ac:dyDescent="0.35">
      <c r="B9" s="43" t="s">
        <v>5</v>
      </c>
      <c r="C9" s="44"/>
      <c r="D9" s="45"/>
      <c r="E9" s="6">
        <v>7.4999999999999997E-2</v>
      </c>
      <c r="F9" s="8">
        <f t="shared" si="0"/>
        <v>4.1922674999999998</v>
      </c>
    </row>
    <row r="10" spans="1:10" ht="18" customHeight="1" x14ac:dyDescent="0.35">
      <c r="B10" s="43" t="s">
        <v>6</v>
      </c>
      <c r="C10" s="44"/>
      <c r="D10" s="45"/>
      <c r="E10" s="6">
        <v>5.0000000000000001E-3</v>
      </c>
      <c r="F10" s="8">
        <f t="shared" si="0"/>
        <v>0.27948450000000002</v>
      </c>
      <c r="H10" s="15"/>
    </row>
    <row r="11" spans="1:10" ht="18" customHeight="1" x14ac:dyDescent="0.25">
      <c r="B11" s="43" t="s">
        <v>7</v>
      </c>
      <c r="C11" s="44"/>
      <c r="D11" s="45"/>
      <c r="E11" s="6">
        <v>0.01</v>
      </c>
      <c r="F11" s="8">
        <f t="shared" si="0"/>
        <v>0.55896900000000005</v>
      </c>
    </row>
    <row r="12" spans="1:10" ht="18" customHeight="1" x14ac:dyDescent="0.35">
      <c r="B12" s="43" t="s">
        <v>8</v>
      </c>
      <c r="C12" s="44"/>
      <c r="D12" s="45"/>
      <c r="E12" s="6">
        <v>2.9700000000000001E-2</v>
      </c>
      <c r="F12" s="8">
        <f t="shared" si="0"/>
        <v>1.6601379300000001</v>
      </c>
    </row>
    <row r="13" spans="1:10" ht="18.75" customHeight="1" x14ac:dyDescent="0.35">
      <c r="B13" s="38" t="s">
        <v>9</v>
      </c>
      <c r="C13" s="39"/>
      <c r="D13" s="39"/>
      <c r="E13" s="39"/>
      <c r="F13" s="11">
        <f>SUM(F7:F12)</f>
        <v>12.683006610000001</v>
      </c>
    </row>
    <row r="14" spans="1:10" ht="9" customHeight="1" x14ac:dyDescent="0.35">
      <c r="B14" s="40"/>
      <c r="C14" s="41"/>
      <c r="D14" s="41"/>
      <c r="E14" s="41"/>
      <c r="F14" s="42"/>
    </row>
    <row r="15" spans="1:10" ht="21" customHeight="1" x14ac:dyDescent="0.35">
      <c r="B15" s="50">
        <f>F19</f>
        <v>3.2410420042500001</v>
      </c>
      <c r="C15" s="51"/>
      <c r="D15" s="51"/>
      <c r="E15" s="51"/>
      <c r="F15" s="52"/>
      <c r="G15" s="1"/>
      <c r="H15" s="1"/>
      <c r="I15" s="1"/>
      <c r="J15" s="27"/>
    </row>
    <row r="16" spans="1:10" ht="21" customHeight="1" x14ac:dyDescent="0.25">
      <c r="B16" s="47" t="s">
        <v>17</v>
      </c>
      <c r="C16" s="48"/>
      <c r="D16" s="48"/>
      <c r="E16" s="48"/>
      <c r="F16" s="49"/>
      <c r="H16" s="9"/>
    </row>
    <row r="17" spans="1:10" ht="18" customHeight="1" x14ac:dyDescent="0.35">
      <c r="B17" s="17">
        <f>G4</f>
        <v>55.896900000000002</v>
      </c>
      <c r="C17" s="16" t="s">
        <v>13</v>
      </c>
      <c r="D17" s="18">
        <f>F13</f>
        <v>12.683006610000001</v>
      </c>
      <c r="E17" s="16" t="s">
        <v>14</v>
      </c>
      <c r="F17" s="22">
        <f>G4-F13</f>
        <v>43.213893390000003</v>
      </c>
    </row>
    <row r="18" spans="1:10" ht="18.75" customHeight="1" x14ac:dyDescent="0.35">
      <c r="B18" s="24">
        <f>F17</f>
        <v>43.213893390000003</v>
      </c>
      <c r="C18" s="16" t="s">
        <v>18</v>
      </c>
      <c r="D18" s="16" t="s">
        <v>15</v>
      </c>
      <c r="E18" s="19" t="s">
        <v>14</v>
      </c>
      <c r="F18" s="22">
        <f>F17*90/100</f>
        <v>38.892504051000003</v>
      </c>
    </row>
    <row r="19" spans="1:10" ht="19.5" customHeight="1" thickBot="1" x14ac:dyDescent="0.4">
      <c r="B19" s="25">
        <f>F18</f>
        <v>38.892504051000003</v>
      </c>
      <c r="C19" s="20" t="s">
        <v>16</v>
      </c>
      <c r="D19" s="21">
        <v>12</v>
      </c>
      <c r="E19" s="20" t="s">
        <v>14</v>
      </c>
      <c r="F19" s="23">
        <f>F18/12</f>
        <v>3.2410420042500001</v>
      </c>
    </row>
    <row r="20" spans="1:10" ht="14.45" x14ac:dyDescent="0.35">
      <c r="D20" s="46"/>
      <c r="E20" s="46"/>
      <c r="F20" s="46"/>
    </row>
    <row r="21" spans="1:10" ht="14.45" x14ac:dyDescent="0.35">
      <c r="A21" s="5"/>
      <c r="B21" s="5"/>
      <c r="C21" s="5"/>
    </row>
    <row r="22" spans="1:10" ht="15.6" x14ac:dyDescent="0.35">
      <c r="A22" s="3"/>
    </row>
    <row r="23" spans="1:10" ht="15.95" thickBot="1" x14ac:dyDescent="0.4">
      <c r="A23" s="3"/>
    </row>
    <row r="24" spans="1:10" ht="27.95" customHeight="1" x14ac:dyDescent="0.35">
      <c r="B24" s="32" t="s">
        <v>10</v>
      </c>
      <c r="C24" s="33"/>
      <c r="D24" s="33"/>
      <c r="E24" s="33"/>
      <c r="F24" s="7" t="s">
        <v>2</v>
      </c>
    </row>
    <row r="25" spans="1:10" ht="18" customHeight="1" x14ac:dyDescent="0.35">
      <c r="B25" s="34" t="s">
        <v>11</v>
      </c>
      <c r="C25" s="35"/>
      <c r="D25" s="35"/>
      <c r="E25" s="6">
        <v>9.9400000000000002E-2</v>
      </c>
      <c r="F25" s="8">
        <f>+$G$4*E25</f>
        <v>5.5561518599999999</v>
      </c>
    </row>
    <row r="26" spans="1:10" ht="18" customHeight="1" x14ac:dyDescent="0.35">
      <c r="B26" s="34" t="s">
        <v>5</v>
      </c>
      <c r="C26" s="35"/>
      <c r="D26" s="35"/>
      <c r="E26" s="6">
        <v>7.4999999999999997E-2</v>
      </c>
      <c r="F26" s="8">
        <f t="shared" ref="F26:F29" si="1">+$G$4*E26</f>
        <v>4.1922674999999998</v>
      </c>
    </row>
    <row r="27" spans="1:10" ht="18" customHeight="1" x14ac:dyDescent="0.35">
      <c r="B27" s="34" t="s">
        <v>6</v>
      </c>
      <c r="C27" s="35"/>
      <c r="D27" s="35"/>
      <c r="E27" s="6">
        <v>5.0000000000000001E-3</v>
      </c>
      <c r="F27" s="8">
        <f t="shared" si="1"/>
        <v>0.27948450000000002</v>
      </c>
    </row>
    <row r="28" spans="1:10" ht="18" customHeight="1" x14ac:dyDescent="0.25">
      <c r="B28" s="34" t="s">
        <v>7</v>
      </c>
      <c r="C28" s="35"/>
      <c r="D28" s="35"/>
      <c r="E28" s="6">
        <v>0.01</v>
      </c>
      <c r="F28" s="8">
        <f t="shared" si="1"/>
        <v>0.55896900000000005</v>
      </c>
    </row>
    <row r="29" spans="1:10" ht="18" customHeight="1" x14ac:dyDescent="0.35">
      <c r="B29" s="34" t="s">
        <v>8</v>
      </c>
      <c r="C29" s="35"/>
      <c r="D29" s="35"/>
      <c r="E29" s="6">
        <v>2.9700000000000001E-2</v>
      </c>
      <c r="F29" s="8">
        <f t="shared" si="1"/>
        <v>1.6601379300000001</v>
      </c>
    </row>
    <row r="30" spans="1:10" ht="20.25" customHeight="1" x14ac:dyDescent="0.35">
      <c r="B30" s="53" t="s">
        <v>9</v>
      </c>
      <c r="C30" s="54"/>
      <c r="D30" s="54"/>
      <c r="E30" s="54"/>
      <c r="F30" s="12">
        <f>SUM(F25:F29)</f>
        <v>12.247010789999999</v>
      </c>
    </row>
    <row r="31" spans="1:10" ht="10.5" customHeight="1" x14ac:dyDescent="0.35">
      <c r="B31" s="14"/>
      <c r="C31" s="13"/>
      <c r="D31" s="55"/>
      <c r="E31" s="55"/>
      <c r="F31" s="56"/>
    </row>
    <row r="32" spans="1:10" ht="21" customHeight="1" x14ac:dyDescent="0.35">
      <c r="B32" s="50">
        <f>F36</f>
        <v>3.2737416907500005</v>
      </c>
      <c r="C32" s="51"/>
      <c r="D32" s="51"/>
      <c r="E32" s="51"/>
      <c r="F32" s="52"/>
      <c r="G32" s="1"/>
      <c r="J32" s="27"/>
    </row>
    <row r="33" spans="1:6" ht="21" customHeight="1" x14ac:dyDescent="0.25">
      <c r="B33" s="47" t="s">
        <v>17</v>
      </c>
      <c r="C33" s="48"/>
      <c r="D33" s="48"/>
      <c r="E33" s="48"/>
      <c r="F33" s="49"/>
    </row>
    <row r="34" spans="1:6" ht="18" customHeight="1" x14ac:dyDescent="0.35">
      <c r="B34" s="17">
        <f>G4</f>
        <v>55.896900000000002</v>
      </c>
      <c r="C34" s="16" t="s">
        <v>13</v>
      </c>
      <c r="D34" s="18">
        <f>F30</f>
        <v>12.247010789999999</v>
      </c>
      <c r="E34" s="16" t="s">
        <v>14</v>
      </c>
      <c r="F34" s="22">
        <f>G4-F30</f>
        <v>43.649889210000005</v>
      </c>
    </row>
    <row r="35" spans="1:6" ht="18" customHeight="1" x14ac:dyDescent="0.35">
      <c r="B35" s="24">
        <f>F34</f>
        <v>43.649889210000005</v>
      </c>
      <c r="C35" s="16" t="s">
        <v>18</v>
      </c>
      <c r="D35" s="16" t="s">
        <v>15</v>
      </c>
      <c r="E35" s="26" t="s">
        <v>14</v>
      </c>
      <c r="F35" s="22">
        <f>F34*90/100</f>
        <v>39.284900289000007</v>
      </c>
    </row>
    <row r="36" spans="1:6" ht="18" customHeight="1" thickBot="1" x14ac:dyDescent="0.4">
      <c r="B36" s="25">
        <f>F35</f>
        <v>39.284900289000007</v>
      </c>
      <c r="C36" s="20" t="s">
        <v>16</v>
      </c>
      <c r="D36" s="21">
        <v>12</v>
      </c>
      <c r="E36" s="20" t="s">
        <v>14</v>
      </c>
      <c r="F36" s="23">
        <f>F35/12</f>
        <v>3.2737416907500005</v>
      </c>
    </row>
    <row r="37" spans="1:6" ht="14.45" x14ac:dyDescent="0.35">
      <c r="A37" s="5"/>
      <c r="B37" s="5"/>
      <c r="C37" s="5"/>
    </row>
    <row r="38" spans="1:6" ht="15.6" x14ac:dyDescent="0.35">
      <c r="A38" s="3"/>
    </row>
  </sheetData>
  <mergeCells count="23">
    <mergeCell ref="B33:F33"/>
    <mergeCell ref="B32:F32"/>
    <mergeCell ref="B30:E30"/>
    <mergeCell ref="B9:D9"/>
    <mergeCell ref="B10:D10"/>
    <mergeCell ref="B11:D11"/>
    <mergeCell ref="B12:D12"/>
    <mergeCell ref="B15:F15"/>
    <mergeCell ref="B16:F16"/>
    <mergeCell ref="B28:D28"/>
    <mergeCell ref="D31:F31"/>
    <mergeCell ref="B29:D29"/>
    <mergeCell ref="B2:F2"/>
    <mergeCell ref="B24:E24"/>
    <mergeCell ref="B25:D25"/>
    <mergeCell ref="B26:D26"/>
    <mergeCell ref="B27:D27"/>
    <mergeCell ref="B6:E6"/>
    <mergeCell ref="B13:E13"/>
    <mergeCell ref="B14:F14"/>
    <mergeCell ref="B7:D7"/>
    <mergeCell ref="B8:D8"/>
    <mergeCell ref="D20:F20"/>
  </mergeCells>
  <pageMargins left="0.7" right="0.7" top="0.75" bottom="0.75" header="0.3" footer="0.3"/>
  <pageSetup paperSize="9" orientation="portrait" r:id="rId1"/>
  <headerFooter>
    <oddHeader>&amp;L&amp;"Arial,Normal"Rectorat de CAEN
Division des finances académiques&amp;R&amp;"Arial,Normal"20/06/2012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zoomScale="70" zoomScaleNormal="70" workbookViewId="0">
      <selection activeCell="B32" sqref="B32:F32"/>
    </sheetView>
  </sheetViews>
  <sheetFormatPr baseColWidth="10" defaultRowHeight="15" x14ac:dyDescent="0.25"/>
  <cols>
    <col min="1" max="1" width="6.7109375" customWidth="1"/>
    <col min="2" max="2" width="10.85546875" customWidth="1"/>
    <col min="3" max="3" width="4" customWidth="1"/>
    <col min="4" max="4" width="11" customWidth="1"/>
    <col min="5" max="5" width="9.140625" customWidth="1"/>
    <col min="6" max="6" width="14.28515625" customWidth="1"/>
  </cols>
  <sheetData>
    <row r="1" spans="1:10" ht="15.75" thickBot="1" x14ac:dyDescent="0.3">
      <c r="A1" s="1"/>
    </row>
    <row r="2" spans="1:10" ht="21.75" customHeight="1" thickBot="1" x14ac:dyDescent="0.3">
      <c r="B2" s="29" t="s">
        <v>0</v>
      </c>
      <c r="C2" s="30"/>
      <c r="D2" s="30"/>
      <c r="E2" s="30"/>
      <c r="F2" s="31"/>
    </row>
    <row r="3" spans="1:10" ht="15.75" x14ac:dyDescent="0.25">
      <c r="C3" s="2"/>
    </row>
    <row r="4" spans="1:10" x14ac:dyDescent="0.25">
      <c r="A4" s="3" t="s">
        <v>19</v>
      </c>
      <c r="G4" s="4">
        <v>56.232300000000002</v>
      </c>
    </row>
    <row r="5" spans="1:10" ht="15.75" thickBot="1" x14ac:dyDescent="0.3">
      <c r="A5" s="4"/>
    </row>
    <row r="6" spans="1:10" ht="27.75" customHeight="1" x14ac:dyDescent="0.25">
      <c r="B6" s="36" t="s">
        <v>1</v>
      </c>
      <c r="C6" s="37"/>
      <c r="D6" s="37"/>
      <c r="E6" s="37"/>
      <c r="F6" s="7" t="s">
        <v>2</v>
      </c>
    </row>
    <row r="7" spans="1:10" ht="18" customHeight="1" x14ac:dyDescent="0.25">
      <c r="B7" s="43" t="s">
        <v>3</v>
      </c>
      <c r="C7" s="44"/>
      <c r="D7" s="45"/>
      <c r="E7" s="28">
        <f>6.9%+0.35%+0.75%</f>
        <v>8.0000000000000016E-2</v>
      </c>
      <c r="F7" s="8">
        <f>+$G$4*E7</f>
        <v>4.498584000000001</v>
      </c>
      <c r="G7" t="s">
        <v>20</v>
      </c>
    </row>
    <row r="8" spans="1:10" ht="18" customHeight="1" x14ac:dyDescent="0.25">
      <c r="B8" s="43" t="s">
        <v>4</v>
      </c>
      <c r="C8" s="44"/>
      <c r="D8" s="45"/>
      <c r="E8" s="6">
        <v>2.8000000000000001E-2</v>
      </c>
      <c r="F8" s="8">
        <f t="shared" ref="F8:F12" si="0">+$G$4*E8</f>
        <v>1.5745044000000001</v>
      </c>
      <c r="G8" t="s">
        <v>21</v>
      </c>
      <c r="I8" s="10"/>
    </row>
    <row r="9" spans="1:10" ht="18" customHeight="1" x14ac:dyDescent="0.25">
      <c r="B9" s="43" t="s">
        <v>5</v>
      </c>
      <c r="C9" s="44"/>
      <c r="D9" s="45"/>
      <c r="E9" s="6">
        <v>7.4999999999999997E-2</v>
      </c>
      <c r="F9" s="8">
        <f t="shared" si="0"/>
        <v>4.2174224999999996</v>
      </c>
      <c r="G9" t="s">
        <v>20</v>
      </c>
    </row>
    <row r="10" spans="1:10" ht="18" customHeight="1" x14ac:dyDescent="0.25">
      <c r="B10" s="43" t="s">
        <v>6</v>
      </c>
      <c r="C10" s="44"/>
      <c r="D10" s="45"/>
      <c r="E10" s="6">
        <v>5.0000000000000001E-3</v>
      </c>
      <c r="F10" s="8">
        <f t="shared" si="0"/>
        <v>0.28116150000000001</v>
      </c>
      <c r="G10" t="s">
        <v>20</v>
      </c>
      <c r="H10" s="15"/>
    </row>
    <row r="11" spans="1:10" ht="18" customHeight="1" x14ac:dyDescent="0.25">
      <c r="B11" s="43" t="s">
        <v>7</v>
      </c>
      <c r="C11" s="44"/>
      <c r="D11" s="45"/>
      <c r="E11" s="6">
        <v>0.01</v>
      </c>
      <c r="F11" s="8">
        <f t="shared" si="0"/>
        <v>0.56232300000000002</v>
      </c>
      <c r="G11" t="s">
        <v>20</v>
      </c>
    </row>
    <row r="12" spans="1:10" ht="18" customHeight="1" x14ac:dyDescent="0.25">
      <c r="B12" s="43" t="s">
        <v>8</v>
      </c>
      <c r="C12" s="44"/>
      <c r="D12" s="45"/>
      <c r="E12" s="6">
        <v>2.9700000000000001E-2</v>
      </c>
      <c r="F12" s="8">
        <f t="shared" si="0"/>
        <v>1.6700993100000001</v>
      </c>
      <c r="G12" t="s">
        <v>22</v>
      </c>
    </row>
    <row r="13" spans="1:10" ht="18.75" customHeight="1" x14ac:dyDescent="0.25">
      <c r="B13" s="38" t="s">
        <v>9</v>
      </c>
      <c r="C13" s="39"/>
      <c r="D13" s="39"/>
      <c r="E13" s="39"/>
      <c r="F13" s="11">
        <f>SUM(F7:F12)</f>
        <v>12.804094709999999</v>
      </c>
    </row>
    <row r="14" spans="1:10" ht="9" customHeight="1" x14ac:dyDescent="0.25">
      <c r="B14" s="40"/>
      <c r="C14" s="41"/>
      <c r="D14" s="41"/>
      <c r="E14" s="41"/>
      <c r="F14" s="42"/>
    </row>
    <row r="15" spans="1:10" ht="21" customHeight="1" x14ac:dyDescent="0.25">
      <c r="B15" s="50">
        <f>F19</f>
        <v>3.2571153967500002</v>
      </c>
      <c r="C15" s="51"/>
      <c r="D15" s="51"/>
      <c r="E15" s="51"/>
      <c r="F15" s="52"/>
      <c r="G15" s="1"/>
      <c r="H15" s="1"/>
      <c r="I15" s="1"/>
      <c r="J15" s="27"/>
    </row>
    <row r="16" spans="1:10" ht="21" customHeight="1" x14ac:dyDescent="0.25">
      <c r="B16" s="47" t="s">
        <v>17</v>
      </c>
      <c r="C16" s="48"/>
      <c r="D16" s="48"/>
      <c r="E16" s="48"/>
      <c r="F16" s="49"/>
      <c r="H16" s="9"/>
    </row>
    <row r="17" spans="1:10" ht="18" customHeight="1" x14ac:dyDescent="0.25">
      <c r="B17" s="17">
        <f>G4</f>
        <v>56.232300000000002</v>
      </c>
      <c r="C17" s="16" t="s">
        <v>13</v>
      </c>
      <c r="D17" s="18">
        <f>F13</f>
        <v>12.804094709999999</v>
      </c>
      <c r="E17" s="16" t="s">
        <v>14</v>
      </c>
      <c r="F17" s="22">
        <f>G4-F13</f>
        <v>43.428205290000001</v>
      </c>
    </row>
    <row r="18" spans="1:10" ht="18.75" customHeight="1" x14ac:dyDescent="0.25">
      <c r="B18" s="24">
        <f>F17</f>
        <v>43.428205290000001</v>
      </c>
      <c r="C18" s="16" t="s">
        <v>18</v>
      </c>
      <c r="D18" s="16" t="s">
        <v>15</v>
      </c>
      <c r="E18" s="19" t="s">
        <v>14</v>
      </c>
      <c r="F18" s="22">
        <f>F17*90/100</f>
        <v>39.085384761</v>
      </c>
    </row>
    <row r="19" spans="1:10" ht="19.5" customHeight="1" thickBot="1" x14ac:dyDescent="0.3">
      <c r="B19" s="25">
        <f>F18</f>
        <v>39.085384761</v>
      </c>
      <c r="C19" s="20" t="s">
        <v>16</v>
      </c>
      <c r="D19" s="21">
        <v>12</v>
      </c>
      <c r="E19" s="20" t="s">
        <v>14</v>
      </c>
      <c r="F19" s="23">
        <f>F18/12</f>
        <v>3.2571153967500002</v>
      </c>
    </row>
    <row r="20" spans="1:10" x14ac:dyDescent="0.25">
      <c r="D20" s="46"/>
      <c r="E20" s="46"/>
      <c r="F20" s="46"/>
    </row>
    <row r="21" spans="1:10" x14ac:dyDescent="0.25">
      <c r="A21" s="5"/>
      <c r="B21" s="5"/>
      <c r="C21" s="5"/>
    </row>
    <row r="22" spans="1:10" x14ac:dyDescent="0.25">
      <c r="A22" s="3"/>
    </row>
    <row r="23" spans="1:10" ht="15.75" thickBot="1" x14ac:dyDescent="0.3">
      <c r="A23" s="3"/>
    </row>
    <row r="24" spans="1:10" ht="27.95" customHeight="1" x14ac:dyDescent="0.25">
      <c r="B24" s="32" t="s">
        <v>10</v>
      </c>
      <c r="C24" s="33"/>
      <c r="D24" s="33"/>
      <c r="E24" s="33"/>
      <c r="F24" s="7" t="s">
        <v>2</v>
      </c>
    </row>
    <row r="25" spans="1:10" ht="18" customHeight="1" x14ac:dyDescent="0.25">
      <c r="B25" s="34" t="s">
        <v>11</v>
      </c>
      <c r="C25" s="35"/>
      <c r="D25" s="35"/>
      <c r="E25" s="6">
        <v>0.10290000000000001</v>
      </c>
      <c r="F25" s="8">
        <f>+$G$4*E25</f>
        <v>5.7863036700000006</v>
      </c>
      <c r="G25" t="s">
        <v>23</v>
      </c>
    </row>
    <row r="26" spans="1:10" ht="18" customHeight="1" x14ac:dyDescent="0.25">
      <c r="B26" s="34" t="s">
        <v>5</v>
      </c>
      <c r="C26" s="35"/>
      <c r="D26" s="35"/>
      <c r="E26" s="6">
        <v>7.4999999999999997E-2</v>
      </c>
      <c r="F26" s="8">
        <f t="shared" ref="F26:F29" si="1">+$G$4*E26</f>
        <v>4.2174224999999996</v>
      </c>
      <c r="G26" t="s">
        <v>20</v>
      </c>
    </row>
    <row r="27" spans="1:10" ht="18" customHeight="1" x14ac:dyDescent="0.25">
      <c r="B27" s="34" t="s">
        <v>6</v>
      </c>
      <c r="C27" s="35"/>
      <c r="D27" s="35"/>
      <c r="E27" s="6">
        <v>5.0000000000000001E-3</v>
      </c>
      <c r="F27" s="8">
        <f t="shared" si="1"/>
        <v>0.28116150000000001</v>
      </c>
      <c r="G27" t="s">
        <v>20</v>
      </c>
    </row>
    <row r="28" spans="1:10" ht="18" customHeight="1" x14ac:dyDescent="0.25">
      <c r="B28" s="34" t="s">
        <v>7</v>
      </c>
      <c r="C28" s="35"/>
      <c r="D28" s="35"/>
      <c r="E28" s="6">
        <v>0.01</v>
      </c>
      <c r="F28" s="8">
        <f t="shared" si="1"/>
        <v>0.56232300000000002</v>
      </c>
      <c r="G28" t="s">
        <v>20</v>
      </c>
    </row>
    <row r="29" spans="1:10" ht="18" customHeight="1" x14ac:dyDescent="0.25">
      <c r="B29" s="34" t="s">
        <v>8</v>
      </c>
      <c r="C29" s="35"/>
      <c r="D29" s="35"/>
      <c r="E29" s="6">
        <v>2.9700000000000001E-2</v>
      </c>
      <c r="F29" s="8">
        <f t="shared" si="1"/>
        <v>1.6700993100000001</v>
      </c>
      <c r="G29" t="s">
        <v>20</v>
      </c>
    </row>
    <row r="30" spans="1:10" ht="20.25" customHeight="1" x14ac:dyDescent="0.25">
      <c r="B30" s="53" t="s">
        <v>9</v>
      </c>
      <c r="C30" s="54"/>
      <c r="D30" s="54"/>
      <c r="E30" s="54"/>
      <c r="F30" s="12">
        <f>SUM(F25:F29)</f>
        <v>12.517309979999999</v>
      </c>
      <c r="G30" t="s">
        <v>22</v>
      </c>
    </row>
    <row r="31" spans="1:10" ht="10.5" customHeight="1" x14ac:dyDescent="0.25">
      <c r="B31" s="14"/>
      <c r="C31" s="13"/>
      <c r="D31" s="55"/>
      <c r="E31" s="55"/>
      <c r="F31" s="56"/>
    </row>
    <row r="32" spans="1:10" ht="21" customHeight="1" x14ac:dyDescent="0.25">
      <c r="B32" s="50">
        <f>F36</f>
        <v>3.2786242515000001</v>
      </c>
      <c r="C32" s="51"/>
      <c r="D32" s="51"/>
      <c r="E32" s="51"/>
      <c r="F32" s="52"/>
      <c r="G32" s="1"/>
      <c r="J32" s="27"/>
    </row>
    <row r="33" spans="1:6" ht="21" customHeight="1" x14ac:dyDescent="0.25">
      <c r="B33" s="47" t="s">
        <v>17</v>
      </c>
      <c r="C33" s="48"/>
      <c r="D33" s="48"/>
      <c r="E33" s="48"/>
      <c r="F33" s="49"/>
    </row>
    <row r="34" spans="1:6" ht="18" customHeight="1" x14ac:dyDescent="0.25">
      <c r="B34" s="17">
        <f>G4</f>
        <v>56.232300000000002</v>
      </c>
      <c r="C34" s="16" t="s">
        <v>13</v>
      </c>
      <c r="D34" s="18">
        <f>F30</f>
        <v>12.517309979999999</v>
      </c>
      <c r="E34" s="16" t="s">
        <v>14</v>
      </c>
      <c r="F34" s="22">
        <f>G4-F30</f>
        <v>43.714990020000002</v>
      </c>
    </row>
    <row r="35" spans="1:6" ht="18" customHeight="1" x14ac:dyDescent="0.25">
      <c r="B35" s="24">
        <f>F34</f>
        <v>43.714990020000002</v>
      </c>
      <c r="C35" s="16" t="s">
        <v>18</v>
      </c>
      <c r="D35" s="16" t="s">
        <v>15</v>
      </c>
      <c r="E35" s="26" t="s">
        <v>14</v>
      </c>
      <c r="F35" s="22">
        <f>F34*90/100</f>
        <v>39.343491018000002</v>
      </c>
    </row>
    <row r="36" spans="1:6" ht="18" customHeight="1" thickBot="1" x14ac:dyDescent="0.3">
      <c r="B36" s="25">
        <f>F35</f>
        <v>39.343491018000002</v>
      </c>
      <c r="C36" s="20" t="s">
        <v>16</v>
      </c>
      <c r="D36" s="21">
        <v>12</v>
      </c>
      <c r="E36" s="20" t="s">
        <v>14</v>
      </c>
      <c r="F36" s="23">
        <f>F35/12</f>
        <v>3.2786242515000001</v>
      </c>
    </row>
    <row r="37" spans="1:6" x14ac:dyDescent="0.25">
      <c r="A37" s="5"/>
      <c r="B37" s="5"/>
      <c r="C37" s="5"/>
    </row>
    <row r="38" spans="1:6" x14ac:dyDescent="0.25">
      <c r="A38" s="3"/>
    </row>
  </sheetData>
  <mergeCells count="23">
    <mergeCell ref="B10:D10"/>
    <mergeCell ref="B2:F2"/>
    <mergeCell ref="B6:E6"/>
    <mergeCell ref="B7:D7"/>
    <mergeCell ref="B8:D8"/>
    <mergeCell ref="B9:D9"/>
    <mergeCell ref="B28:D28"/>
    <mergeCell ref="B11:D11"/>
    <mergeCell ref="B12:D12"/>
    <mergeCell ref="B13:E13"/>
    <mergeCell ref="B14:F14"/>
    <mergeCell ref="B15:F15"/>
    <mergeCell ref="B16:F16"/>
    <mergeCell ref="D20:F20"/>
    <mergeCell ref="B24:E24"/>
    <mergeCell ref="B25:D25"/>
    <mergeCell ref="B26:D26"/>
    <mergeCell ref="B27:D27"/>
    <mergeCell ref="B29:D29"/>
    <mergeCell ref="B30:E30"/>
    <mergeCell ref="D31:F31"/>
    <mergeCell ref="B32:F32"/>
    <mergeCell ref="B33:F33"/>
  </mergeCells>
  <pageMargins left="0.7" right="0.7" top="0.75" bottom="0.75" header="0.3" footer="0.3"/>
  <pageSetup paperSize="9" orientation="portrait" r:id="rId1"/>
  <headerFooter>
    <oddHeader>&amp;L&amp;"Arial,Normal"Rectorat de CAEN
Division des finances académiques&amp;R&amp;"Arial,Normal"20/06/2012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tabSelected="1" view="pageBreakPreview" zoomScale="85" zoomScaleNormal="85" zoomScaleSheetLayoutView="85" workbookViewId="0">
      <selection activeCell="B30" sqref="B30:F30"/>
    </sheetView>
  </sheetViews>
  <sheetFormatPr baseColWidth="10" defaultRowHeight="15" x14ac:dyDescent="0.25"/>
  <cols>
    <col min="1" max="1" width="6.7109375" customWidth="1"/>
    <col min="2" max="2" width="10.85546875" customWidth="1"/>
    <col min="3" max="3" width="4" customWidth="1"/>
    <col min="4" max="4" width="11" customWidth="1"/>
    <col min="5" max="5" width="9.140625" customWidth="1"/>
    <col min="6" max="6" width="14.28515625" customWidth="1"/>
  </cols>
  <sheetData>
    <row r="1" spans="1:10" ht="15.75" thickBot="1" x14ac:dyDescent="0.3">
      <c r="A1" s="1"/>
    </row>
    <row r="2" spans="1:10" ht="21.75" customHeight="1" thickBot="1" x14ac:dyDescent="0.3">
      <c r="B2" s="29" t="s">
        <v>0</v>
      </c>
      <c r="C2" s="30"/>
      <c r="D2" s="30"/>
      <c r="E2" s="30"/>
      <c r="F2" s="31"/>
    </row>
    <row r="3" spans="1:10" ht="15.75" x14ac:dyDescent="0.25">
      <c r="C3" s="2"/>
    </row>
    <row r="4" spans="1:10" x14ac:dyDescent="0.25">
      <c r="A4" s="3" t="s">
        <v>24</v>
      </c>
      <c r="G4" s="60">
        <f>56.2323*103.5%</f>
        <v>58.200430499999996</v>
      </c>
    </row>
    <row r="5" spans="1:10" ht="15.75" thickBot="1" x14ac:dyDescent="0.3">
      <c r="A5" s="4"/>
    </row>
    <row r="6" spans="1:10" ht="27.75" customHeight="1" x14ac:dyDescent="0.25">
      <c r="B6" s="36" t="s">
        <v>1</v>
      </c>
      <c r="C6" s="37"/>
      <c r="D6" s="37"/>
      <c r="E6" s="37"/>
      <c r="F6" s="7" t="s">
        <v>2</v>
      </c>
    </row>
    <row r="7" spans="1:10" ht="18" customHeight="1" x14ac:dyDescent="0.25">
      <c r="B7" s="43" t="s">
        <v>3</v>
      </c>
      <c r="C7" s="44"/>
      <c r="D7" s="45"/>
      <c r="E7" s="28">
        <f>6.9%+0.4%</f>
        <v>7.3000000000000009E-2</v>
      </c>
      <c r="F7" s="8">
        <f>+$G$4*E7</f>
        <v>4.2486314265000003</v>
      </c>
    </row>
    <row r="8" spans="1:10" ht="18" customHeight="1" x14ac:dyDescent="0.25">
      <c r="B8" s="43" t="s">
        <v>4</v>
      </c>
      <c r="C8" s="44"/>
      <c r="D8" s="45"/>
      <c r="E8" s="6">
        <v>2.8000000000000001E-2</v>
      </c>
      <c r="F8" s="8">
        <f>+$G$4*E8</f>
        <v>1.6296120539999999</v>
      </c>
      <c r="I8" s="10"/>
    </row>
    <row r="9" spans="1:10" ht="18" customHeight="1" x14ac:dyDescent="0.25">
      <c r="B9" s="43" t="s">
        <v>5</v>
      </c>
      <c r="C9" s="44"/>
      <c r="D9" s="45"/>
      <c r="E9" s="6">
        <f>+(2.4%+6.8%)*98.25%</f>
        <v>9.0389999999999998E-2</v>
      </c>
      <c r="F9" s="8">
        <f>+$G$4*E9</f>
        <v>5.2607369128949992</v>
      </c>
    </row>
    <row r="10" spans="1:10" ht="18" customHeight="1" x14ac:dyDescent="0.25">
      <c r="B10" s="43" t="s">
        <v>6</v>
      </c>
      <c r="C10" s="44"/>
      <c r="D10" s="45"/>
      <c r="E10" s="6">
        <v>5.0000000000000001E-3</v>
      </c>
      <c r="F10" s="8">
        <f>+$G$4*E10</f>
        <v>0.2910021525</v>
      </c>
      <c r="H10" s="15"/>
    </row>
    <row r="11" spans="1:10" ht="18" customHeight="1" x14ac:dyDescent="0.25">
      <c r="B11" s="43" t="s">
        <v>8</v>
      </c>
      <c r="C11" s="44"/>
      <c r="D11" s="45"/>
      <c r="E11" s="6">
        <v>3.4799999999999998E-2</v>
      </c>
      <c r="F11" s="8">
        <f>+$G$4*E11</f>
        <v>2.0253749813999997</v>
      </c>
    </row>
    <row r="12" spans="1:10" ht="18.75" customHeight="1" x14ac:dyDescent="0.25">
      <c r="B12" s="38" t="s">
        <v>9</v>
      </c>
      <c r="C12" s="39"/>
      <c r="D12" s="39"/>
      <c r="E12" s="39"/>
      <c r="F12" s="11">
        <f>SUM(F7:F11)</f>
        <v>13.455357527295</v>
      </c>
    </row>
    <row r="13" spans="1:10" ht="9" customHeight="1" x14ac:dyDescent="0.25">
      <c r="B13" s="40"/>
      <c r="C13" s="41"/>
      <c r="D13" s="41"/>
      <c r="E13" s="41"/>
      <c r="F13" s="42"/>
    </row>
    <row r="14" spans="1:10" ht="21" customHeight="1" x14ac:dyDescent="0.25">
      <c r="B14" s="57">
        <f>F18</f>
        <v>3.3558804729528746</v>
      </c>
      <c r="C14" s="58"/>
      <c r="D14" s="58"/>
      <c r="E14" s="58"/>
      <c r="F14" s="59"/>
      <c r="G14" s="1"/>
      <c r="H14" s="1"/>
      <c r="I14" s="1"/>
      <c r="J14" s="27"/>
    </row>
    <row r="15" spans="1:10" ht="21" customHeight="1" x14ac:dyDescent="0.25">
      <c r="B15" s="47" t="s">
        <v>17</v>
      </c>
      <c r="C15" s="48"/>
      <c r="D15" s="48"/>
      <c r="E15" s="48"/>
      <c r="F15" s="49"/>
      <c r="H15" s="9"/>
    </row>
    <row r="16" spans="1:10" ht="18" customHeight="1" x14ac:dyDescent="0.25">
      <c r="B16" s="17">
        <f>G4</f>
        <v>58.200430499999996</v>
      </c>
      <c r="C16" s="16" t="s">
        <v>13</v>
      </c>
      <c r="D16" s="18">
        <f>F12</f>
        <v>13.455357527295</v>
      </c>
      <c r="E16" s="16" t="s">
        <v>14</v>
      </c>
      <c r="F16" s="22">
        <f>G4-F12</f>
        <v>44.745072972704996</v>
      </c>
    </row>
    <row r="17" spans="1:10" ht="18.75" customHeight="1" x14ac:dyDescent="0.25">
      <c r="B17" s="24">
        <f>F16</f>
        <v>44.745072972704996</v>
      </c>
      <c r="C17" s="16" t="s">
        <v>18</v>
      </c>
      <c r="D17" s="16" t="s">
        <v>15</v>
      </c>
      <c r="E17" s="19" t="s">
        <v>14</v>
      </c>
      <c r="F17" s="22">
        <f>F16*90/100</f>
        <v>40.270565675434497</v>
      </c>
    </row>
    <row r="18" spans="1:10" ht="19.5" customHeight="1" thickBot="1" x14ac:dyDescent="0.3">
      <c r="B18" s="25">
        <f>F17</f>
        <v>40.270565675434497</v>
      </c>
      <c r="C18" s="20" t="s">
        <v>16</v>
      </c>
      <c r="D18" s="21">
        <v>12</v>
      </c>
      <c r="E18" s="20" t="s">
        <v>14</v>
      </c>
      <c r="F18" s="23">
        <f>F17/12</f>
        <v>3.3558804729528746</v>
      </c>
    </row>
    <row r="19" spans="1:10" x14ac:dyDescent="0.25">
      <c r="D19" s="46"/>
      <c r="E19" s="46"/>
      <c r="F19" s="46"/>
    </row>
    <row r="20" spans="1:10" x14ac:dyDescent="0.25">
      <c r="A20" s="5"/>
      <c r="B20" s="5"/>
      <c r="C20" s="5"/>
    </row>
    <row r="21" spans="1:10" x14ac:dyDescent="0.25">
      <c r="A21" s="3"/>
    </row>
    <row r="22" spans="1:10" ht="15.75" thickBot="1" x14ac:dyDescent="0.3">
      <c r="A22" s="3"/>
    </row>
    <row r="23" spans="1:10" ht="27.95" customHeight="1" x14ac:dyDescent="0.25">
      <c r="B23" s="32" t="s">
        <v>10</v>
      </c>
      <c r="C23" s="33"/>
      <c r="D23" s="33"/>
      <c r="E23" s="33"/>
      <c r="F23" s="7" t="s">
        <v>2</v>
      </c>
    </row>
    <row r="24" spans="1:10" ht="18" customHeight="1" x14ac:dyDescent="0.25">
      <c r="B24" s="34" t="s">
        <v>11</v>
      </c>
      <c r="C24" s="35"/>
      <c r="D24" s="35"/>
      <c r="E24" s="6">
        <v>0.111</v>
      </c>
      <c r="F24" s="8">
        <f>+$G$4*E24</f>
        <v>6.4602477855</v>
      </c>
    </row>
    <row r="25" spans="1:10" ht="18" customHeight="1" x14ac:dyDescent="0.25">
      <c r="B25" s="34" t="s">
        <v>5</v>
      </c>
      <c r="C25" s="35"/>
      <c r="D25" s="35"/>
      <c r="E25" s="6">
        <f>+(2.4%+6.8%)*98.25%</f>
        <v>9.0389999999999998E-2</v>
      </c>
      <c r="F25" s="8">
        <f t="shared" ref="F25:F27" si="0">+$G$4*E25</f>
        <v>5.2607369128949992</v>
      </c>
    </row>
    <row r="26" spans="1:10" ht="18" customHeight="1" x14ac:dyDescent="0.25">
      <c r="B26" s="34" t="s">
        <v>6</v>
      </c>
      <c r="C26" s="35"/>
      <c r="D26" s="35"/>
      <c r="E26" s="6">
        <v>5.0000000000000001E-3</v>
      </c>
      <c r="F26" s="8">
        <f t="shared" si="0"/>
        <v>0.2910021525</v>
      </c>
    </row>
    <row r="27" spans="1:10" ht="18" customHeight="1" x14ac:dyDescent="0.25">
      <c r="B27" s="34" t="s">
        <v>8</v>
      </c>
      <c r="C27" s="35"/>
      <c r="D27" s="35"/>
      <c r="E27" s="6">
        <v>3.4799999999999998E-2</v>
      </c>
      <c r="F27" s="8">
        <f t="shared" si="0"/>
        <v>2.0253749813999997</v>
      </c>
    </row>
    <row r="28" spans="1:10" ht="20.25" customHeight="1" x14ac:dyDescent="0.25">
      <c r="B28" s="53" t="s">
        <v>9</v>
      </c>
      <c r="C28" s="54"/>
      <c r="D28" s="54"/>
      <c r="E28" s="54"/>
      <c r="F28" s="12">
        <f>SUM(F24:F27)</f>
        <v>14.037361832295002</v>
      </c>
    </row>
    <row r="29" spans="1:10" ht="10.5" customHeight="1" x14ac:dyDescent="0.25">
      <c r="B29" s="14"/>
      <c r="C29" s="13"/>
      <c r="D29" s="55"/>
      <c r="E29" s="55"/>
      <c r="F29" s="56"/>
    </row>
    <row r="30" spans="1:10" ht="21" customHeight="1" x14ac:dyDescent="0.25">
      <c r="B30" s="57">
        <f>F34</f>
        <v>3.3122301500778746</v>
      </c>
      <c r="C30" s="58"/>
      <c r="D30" s="58"/>
      <c r="E30" s="58"/>
      <c r="F30" s="59"/>
      <c r="G30" s="1"/>
      <c r="J30" s="27"/>
    </row>
    <row r="31" spans="1:10" ht="21" customHeight="1" x14ac:dyDescent="0.25">
      <c r="B31" s="47" t="s">
        <v>17</v>
      </c>
      <c r="C31" s="48"/>
      <c r="D31" s="48"/>
      <c r="E31" s="48"/>
      <c r="F31" s="49"/>
    </row>
    <row r="32" spans="1:10" ht="18" customHeight="1" x14ac:dyDescent="0.25">
      <c r="B32" s="17">
        <f>G4</f>
        <v>58.200430499999996</v>
      </c>
      <c r="C32" s="16" t="s">
        <v>13</v>
      </c>
      <c r="D32" s="18">
        <f>F28</f>
        <v>14.037361832295002</v>
      </c>
      <c r="E32" s="16" t="s">
        <v>14</v>
      </c>
      <c r="F32" s="22">
        <f>G4-F28</f>
        <v>44.163068667704991</v>
      </c>
    </row>
    <row r="33" spans="1:6" ht="18" customHeight="1" x14ac:dyDescent="0.25">
      <c r="B33" s="24">
        <f>F32</f>
        <v>44.163068667704991</v>
      </c>
      <c r="C33" s="16" t="s">
        <v>18</v>
      </c>
      <c r="D33" s="16" t="s">
        <v>15</v>
      </c>
      <c r="E33" s="26" t="s">
        <v>14</v>
      </c>
      <c r="F33" s="22">
        <f>F32*90/100</f>
        <v>39.746761800934493</v>
      </c>
    </row>
    <row r="34" spans="1:6" ht="18" customHeight="1" thickBot="1" x14ac:dyDescent="0.3">
      <c r="B34" s="25">
        <f>F33</f>
        <v>39.746761800934493</v>
      </c>
      <c r="C34" s="20" t="s">
        <v>16</v>
      </c>
      <c r="D34" s="21">
        <v>12</v>
      </c>
      <c r="E34" s="20" t="s">
        <v>14</v>
      </c>
      <c r="F34" s="23">
        <f>F33/12</f>
        <v>3.3122301500778746</v>
      </c>
    </row>
    <row r="35" spans="1:6" x14ac:dyDescent="0.25">
      <c r="A35" s="5"/>
      <c r="B35" s="5"/>
      <c r="C35" s="5"/>
    </row>
    <row r="36" spans="1:6" x14ac:dyDescent="0.25">
      <c r="A36" s="3"/>
    </row>
  </sheetData>
  <mergeCells count="21">
    <mergeCell ref="B27:D27"/>
    <mergeCell ref="B28:E28"/>
    <mergeCell ref="D29:F29"/>
    <mergeCell ref="B30:F30"/>
    <mergeCell ref="B31:F31"/>
    <mergeCell ref="D19:F19"/>
    <mergeCell ref="B23:E23"/>
    <mergeCell ref="B24:D24"/>
    <mergeCell ref="B25:D25"/>
    <mergeCell ref="B26:D26"/>
    <mergeCell ref="B11:D11"/>
    <mergeCell ref="B12:E12"/>
    <mergeCell ref="B13:F13"/>
    <mergeCell ref="B14:F14"/>
    <mergeCell ref="B15:F15"/>
    <mergeCell ref="B2:F2"/>
    <mergeCell ref="B6:E6"/>
    <mergeCell ref="B7:D7"/>
    <mergeCell ref="B8:D8"/>
    <mergeCell ref="B9:D9"/>
    <mergeCell ref="B10:D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Au 01 07 2016</vt:lpstr>
      <vt:lpstr>Au 01 02 2017</vt:lpstr>
      <vt:lpstr>Au 01 07 2022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SOURIA LADGHEM</dc:creator>
  <cp:lastModifiedBy>Bacon Isabelle</cp:lastModifiedBy>
  <cp:lastPrinted>2022-07-05T06:37:06Z</cp:lastPrinted>
  <dcterms:created xsi:type="dcterms:W3CDTF">2012-06-20T08:40:58Z</dcterms:created>
  <dcterms:modified xsi:type="dcterms:W3CDTF">2022-07-05T06:50:34Z</dcterms:modified>
</cp:coreProperties>
</file>