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rectorat\daf\cic\DAF-CIC\E- Contrôle interne financier\B-Documentation\AGIR\Fiches de formalisation\Processus rémunération\Contrôle de la paye\"/>
    </mc:Choice>
  </mc:AlternateContent>
  <xr:revisionPtr revIDLastSave="0" documentId="8_{073C460C-5EFE-4FB4-BA67-B9FC150544B7}" xr6:coauthVersionLast="47" xr6:coauthVersionMax="47" xr10:uidLastSave="{00000000-0000-0000-0000-000000000000}"/>
  <bookViews>
    <workbookView xWindow="-120" yWindow="-120" windowWidth="29040" windowHeight="15840" tabRatio="565" xr2:uid="{00000000-000D-0000-FFFF-FFFF00000000}"/>
  </bookViews>
  <sheets>
    <sheet name="Q1-Listes de contrôle" sheetId="1" r:id="rId1"/>
    <sheet name="Q1-Listes RenoiRH" sheetId="3" r:id="rId2"/>
    <sheet name="Q2 et Q3 - synthèse" sheetId="2" r:id="rId3"/>
  </sheets>
  <externalReferences>
    <externalReference r:id="rId4"/>
    <externalReference r:id="rId5"/>
  </externalReferences>
  <definedNames>
    <definedName name="acad" localSheetId="1">#REF!</definedName>
    <definedName name="acad" localSheetId="2">#REF!</definedName>
    <definedName name="acad">#REF!</definedName>
    <definedName name="académies" localSheetId="1">#REF!</definedName>
    <definedName name="académies" localSheetId="2">#REF!</definedName>
    <definedName name="académies">#REF!</definedName>
    <definedName name="centrale" localSheetId="1">#REF!</definedName>
    <definedName name="centrale" localSheetId="2">#REF!</definedName>
    <definedName name="centrale">#REF!</definedName>
    <definedName name="gfd">[1]Présentation!$A$21:$A$22</definedName>
    <definedName name="impact" localSheetId="0">#REF!</definedName>
    <definedName name="impact" localSheetId="1">#REF!</definedName>
    <definedName name="impact" localSheetId="2">#REF!</definedName>
    <definedName name="impact">[2]Présentation!$A$22:$A$25</definedName>
    <definedName name="impact2" localSheetId="1">#REF!</definedName>
    <definedName name="impact2" localSheetId="2">#REF!</definedName>
    <definedName name="impact2">#REF!</definedName>
    <definedName name="impact3" localSheetId="1">#REF!</definedName>
    <definedName name="impact3" localSheetId="2">#REF!</definedName>
    <definedName name="impact3">#REF!</definedName>
    <definedName name="impact4" localSheetId="0">#REF!</definedName>
    <definedName name="impact4" localSheetId="1">#REF!</definedName>
    <definedName name="impact4" localSheetId="2">#REF!</definedName>
    <definedName name="impact4">[2]Présentation!#REF!</definedName>
    <definedName name="impact5" localSheetId="0">#REF!</definedName>
    <definedName name="impact5" localSheetId="1">#REF!</definedName>
    <definedName name="impact5" localSheetId="2">#REF!</definedName>
    <definedName name="impact5">[2]Présentation!#REF!</definedName>
    <definedName name="impactnom2" localSheetId="0">#REF!</definedName>
    <definedName name="impactnom2" localSheetId="1">#REF!</definedName>
    <definedName name="impactnom2" localSheetId="2">#REF!</definedName>
    <definedName name="impactnom2">[2]Présentation!$A$22:$A$24</definedName>
    <definedName name="impactnom3" localSheetId="0">#REF!</definedName>
    <definedName name="impactnom3" localSheetId="1">#REF!</definedName>
    <definedName name="impactnom3" localSheetId="2">#REF!</definedName>
    <definedName name="impactnom3">[2]Présentation!$A$22:$A$24</definedName>
    <definedName name="impactnom4" localSheetId="0">#REF!</definedName>
    <definedName name="impactnom4" localSheetId="1">#REF!</definedName>
    <definedName name="impactnom4" localSheetId="2">#REF!</definedName>
    <definedName name="impactnom4">[2]Présentation!$A$22:$A$23</definedName>
    <definedName name="impactnom5" localSheetId="0">#REF!</definedName>
    <definedName name="impactnom5" localSheetId="1">#REF!</definedName>
    <definedName name="impactnom5" localSheetId="2">#REF!</definedName>
    <definedName name="impactnom5">[2]Présentation!$A$22</definedName>
    <definedName name="liste" localSheetId="1">#REF!</definedName>
    <definedName name="liste" localSheetId="2">#REF!</definedName>
    <definedName name="liste">#REF!</definedName>
    <definedName name="natureamr" localSheetId="0">#REF!</definedName>
    <definedName name="natureamr" localSheetId="1">#REF!</definedName>
    <definedName name="natureamr" localSheetId="2">#REF!</definedName>
    <definedName name="natureamr">[2]Présentation!$A$41:$A$43</definedName>
    <definedName name="niveau" localSheetId="1">#REF!</definedName>
    <definedName name="niveau" localSheetId="2">#REF!</definedName>
    <definedName name="niveau">#REF!</definedName>
    <definedName name="opérateurs" localSheetId="1">#REF!</definedName>
    <definedName name="opérateurs" localSheetId="2">#REF!</definedName>
    <definedName name="opérateurs">#REF!</definedName>
    <definedName name="périodicite" localSheetId="0">#REF!</definedName>
    <definedName name="périodicite" localSheetId="1">#REF!</definedName>
    <definedName name="périodicite" localSheetId="2">#REF!</definedName>
    <definedName name="périodicite">[2]Présentation!$A$32:$A$39</definedName>
    <definedName name="proba2" localSheetId="0">#REF!</definedName>
    <definedName name="proba2" localSheetId="1">#REF!</definedName>
    <definedName name="proba2" localSheetId="2">#REF!</definedName>
    <definedName name="proba2">[2]Présentation!$A$27:$A$29</definedName>
    <definedName name="proba3" localSheetId="0">#REF!</definedName>
    <definedName name="proba3" localSheetId="1">#REF!</definedName>
    <definedName name="proba3" localSheetId="2">#REF!</definedName>
    <definedName name="proba3">[2]Présentation!$A$27:$A$29</definedName>
    <definedName name="proba4" localSheetId="0">#REF!</definedName>
    <definedName name="proba4" localSheetId="1">#REF!</definedName>
    <definedName name="proba4" localSheetId="2">#REF!</definedName>
    <definedName name="proba4">[2]Présentation!$A$27:$A$28</definedName>
    <definedName name="proba5" localSheetId="0">#REF!</definedName>
    <definedName name="proba5" localSheetId="1">#REF!</definedName>
    <definedName name="proba5" localSheetId="2">#REF!</definedName>
    <definedName name="proba5">[2]Présentation!$A$27</definedName>
    <definedName name="probabilité" localSheetId="0">#REF!</definedName>
    <definedName name="probabilité" localSheetId="1">#REF!</definedName>
    <definedName name="probabilité" localSheetId="2">#REF!</definedName>
    <definedName name="probabilité">[2]Présentation!$A$27:$A$30</definedName>
    <definedName name="probabilité2" localSheetId="1">#REF!</definedName>
    <definedName name="probabilité2" localSheetId="2">#REF!</definedName>
    <definedName name="probabilité2">#REF!</definedName>
    <definedName name="probabilité3" localSheetId="1">#REF!</definedName>
    <definedName name="probabilité3" localSheetId="2">#REF!</definedName>
    <definedName name="probabilité3">#REF!</definedName>
    <definedName name="probabilité4" localSheetId="1">#REF!</definedName>
    <definedName name="probabilité4" localSheetId="2">#REF!</definedName>
    <definedName name="probabilité4">#REF!</definedName>
    <definedName name="probabilité5" localSheetId="1">#REF!</definedName>
    <definedName name="probabilité5" localSheetId="2">#REF!</definedName>
    <definedName name="probabilité5">#REF!</definedName>
    <definedName name="sgsd">[1]Présentation!$A$26:$A$29</definedName>
    <definedName name="tableau" localSheetId="1">#REF!</definedName>
    <definedName name="tableau" localSheetId="2">#REF!</definedName>
    <definedName name="tablea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3" l="1"/>
  <c r="D22" i="3" l="1"/>
  <c r="E34" i="3"/>
  <c r="D34" i="3"/>
  <c r="C34" i="3"/>
  <c r="B34" i="3"/>
  <c r="C13" i="3" s="1"/>
  <c r="D33" i="3"/>
  <c r="D32" i="3"/>
  <c r="D31" i="3"/>
  <c r="D30" i="3"/>
  <c r="D29" i="3"/>
  <c r="D28" i="3"/>
  <c r="D27" i="3"/>
  <c r="D26" i="3"/>
  <c r="D24" i="3"/>
  <c r="D23" i="3"/>
  <c r="D21" i="3"/>
  <c r="D20" i="3"/>
  <c r="D19" i="3"/>
  <c r="F14" i="3"/>
  <c r="F16" i="3" s="1"/>
  <c r="C14" i="3" l="1"/>
  <c r="D20" i="1"/>
  <c r="D29" i="1" l="1"/>
  <c r="D20" i="2"/>
  <c r="D21" i="2"/>
  <c r="D19" i="1" l="1"/>
  <c r="D21" i="1"/>
  <c r="D22" i="1"/>
  <c r="D26" i="1"/>
  <c r="D23" i="1"/>
  <c r="D25" i="1"/>
  <c r="D24" i="1"/>
  <c r="D27" i="1"/>
  <c r="D28" i="1"/>
  <c r="D30" i="1"/>
  <c r="D31" i="1"/>
  <c r="D32" i="1"/>
  <c r="D33" i="1"/>
  <c r="D34" i="1"/>
  <c r="D35" i="1" l="1"/>
  <c r="B35" i="1" l="1"/>
  <c r="C13" i="1" l="1"/>
  <c r="E15" i="2"/>
  <c r="E17" i="2" s="1"/>
  <c r="C22" i="2"/>
  <c r="B22" i="2"/>
  <c r="J15" i="2"/>
  <c r="J17" i="2" s="1"/>
  <c r="I15" i="2"/>
  <c r="I17" i="2" s="1"/>
  <c r="G15" i="2"/>
  <c r="G17" i="2" s="1"/>
  <c r="F15" i="2"/>
  <c r="F17" i="2" s="1"/>
  <c r="C15" i="2" l="1"/>
  <c r="C14" i="2"/>
  <c r="F14" i="1"/>
  <c r="F16" i="1" s="1"/>
  <c r="E35" i="1"/>
  <c r="C35" i="1"/>
  <c r="C14" i="1" s="1"/>
</calcChain>
</file>

<file path=xl/sharedStrings.xml><?xml version="1.0" encoding="utf-8"?>
<sst xmlns="http://schemas.openxmlformats.org/spreadsheetml/2006/main" count="101" uniqueCount="64">
  <si>
    <t>Contrôle sur un échantillon de dossiers</t>
  </si>
  <si>
    <t>Date de finalisation du contrôle</t>
  </si>
  <si>
    <t>Période couverte</t>
  </si>
  <si>
    <t>Responsable du contrôle (nom + fonction)</t>
  </si>
  <si>
    <t>Résultat du contrôle</t>
  </si>
  <si>
    <t>Dossiers contrôlés :</t>
  </si>
  <si>
    <t>Taux d'anomalie :</t>
  </si>
  <si>
    <t>Champs à compléter</t>
  </si>
  <si>
    <t>NB 
dossiers contrôlés</t>
  </si>
  <si>
    <t>Total</t>
  </si>
  <si>
    <t>Type de liste</t>
  </si>
  <si>
    <t>FLSMVT : Les listes des mouvements en anomalie</t>
  </si>
  <si>
    <t>FLSCMO : Liste des CMO à demi-traitements</t>
  </si>
  <si>
    <t>Mouvements bloqués &gt; 3 mois</t>
  </si>
  <si>
    <t>Mouvements manuels</t>
  </si>
  <si>
    <t>FLSINS - Liste de suivi des installations</t>
  </si>
  <si>
    <t>FLSPCN - Liste des prises en charges nouvelles</t>
  </si>
  <si>
    <t>FLSPAR : Liste de contrôle des temps partiels</t>
  </si>
  <si>
    <t>FLSCMA - Liste des agents en congé de maternité/paternité et temps partiel</t>
  </si>
  <si>
    <t>Colonne1</t>
  </si>
  <si>
    <t>Nbre de dossiers en anomalie</t>
  </si>
  <si>
    <t>FLSCNG - Liste des agents en congé de formation</t>
  </si>
  <si>
    <t>FLSVPC - Liste des prises en charges incomplètes</t>
  </si>
  <si>
    <t>Nature des anomalies</t>
  </si>
  <si>
    <t>Total listes de l'échantillon :</t>
  </si>
  <si>
    <t>Constat différentiel</t>
  </si>
  <si>
    <t>Liste des mouvements en anomalie</t>
  </si>
  <si>
    <t>Liste des dossiers financiers minimaux</t>
  </si>
  <si>
    <r>
      <t xml:space="preserve">AGAPE / EPP / E3P
</t>
    </r>
    <r>
      <rPr>
        <sz val="11"/>
        <color rgb="FFFFFF00"/>
        <rFont val="Calibri"/>
        <family val="2"/>
        <scheme val="minor"/>
      </rPr>
      <t>SIRHEN</t>
    </r>
  </si>
  <si>
    <r>
      <t xml:space="preserve">FLSCTL - liste qui permet d'éditer tous types de mouvements
</t>
    </r>
    <r>
      <rPr>
        <sz val="10"/>
        <color rgb="FFFFFF00"/>
        <rFont val="Arial"/>
        <family val="2"/>
      </rPr>
      <t>Liste de contrôle des mouvements / Retour paye</t>
    </r>
  </si>
  <si>
    <r>
      <t xml:space="preserve">FLSCLD : Liste des agents en CLD ou CLM 
</t>
    </r>
    <r>
      <rPr>
        <sz val="10"/>
        <color rgb="FFFFFF00"/>
        <rFont val="Arial"/>
        <family val="2"/>
      </rPr>
      <t>Liste des agents en fin de congé de longue durée/maladie ou CITIS</t>
    </r>
  </si>
  <si>
    <t>Identification de l'élément en anomalie</t>
  </si>
  <si>
    <t>Constats du contrôle</t>
  </si>
  <si>
    <t xml:space="preserve">Corrections des anomalies </t>
  </si>
  <si>
    <t>Action correctrice à long terme (formation, documentation, organisation...)</t>
  </si>
  <si>
    <t>Description de l'erreur</t>
  </si>
  <si>
    <t>Origine de l'erreur</t>
  </si>
  <si>
    <t>Date</t>
  </si>
  <si>
    <t>Modalités</t>
  </si>
  <si>
    <t>Suivi des contrôles de supervision</t>
  </si>
  <si>
    <t>Taux d'anomalies</t>
  </si>
  <si>
    <t>FLSHSA : HSA non fermées</t>
  </si>
  <si>
    <t>Nbre de dossiers de la liste en anomalie (relevée et traitée)</t>
  </si>
  <si>
    <t>ACADÉMIE :</t>
  </si>
  <si>
    <r>
      <t xml:space="preserve">Objet du contrôle de supervision </t>
    </r>
    <r>
      <rPr>
        <b/>
        <sz val="9"/>
        <rFont val="Trebuchet MS"/>
        <family val="2"/>
      </rPr>
      <t xml:space="preserve">: </t>
    </r>
    <r>
      <rPr>
        <b/>
        <sz val="9"/>
        <rFont val="Trebuchet MS"/>
        <family val="2"/>
      </rPr>
      <t xml:space="preserve">
Processus rémunérations _ Qualité de contrôle du départ paye</t>
    </r>
  </si>
  <si>
    <t>La fiche de traçabilité est-elle jointe au dossier ?</t>
  </si>
  <si>
    <t>Service ou bureau</t>
  </si>
  <si>
    <r>
      <t xml:space="preserve">Objet du contrôle de supervision </t>
    </r>
    <r>
      <rPr>
        <b/>
        <sz val="9"/>
        <rFont val="Trebuchet MS"/>
        <family val="2"/>
      </rPr>
      <t>: 
Processus rémunérations _ Qualité de contrôle du départ paye</t>
    </r>
  </si>
  <si>
    <r>
      <t xml:space="preserve">Nbre listes potentielles (= gestionnaires sélectionnés dans l'échantillon) </t>
    </r>
    <r>
      <rPr>
        <vertAlign val="superscript"/>
        <sz val="11"/>
        <color theme="0"/>
        <rFont val="Calibri"/>
        <family val="2"/>
        <scheme val="minor"/>
      </rPr>
      <t>(1)</t>
    </r>
  </si>
  <si>
    <r>
      <t>Nbre
listes présentées annotées / visées (=exploitées)</t>
    </r>
    <r>
      <rPr>
        <b/>
        <vertAlign val="superscript"/>
        <sz val="11"/>
        <color theme="0"/>
        <rFont val="Calibri"/>
        <family val="2"/>
        <scheme val="minor"/>
      </rPr>
      <t xml:space="preserve"> (2)</t>
    </r>
  </si>
  <si>
    <t>(2) : il s’agit de vérifier que les listes demandées ont été éditées et exploitées à la date voulue et portent la traçabilité du traitement. Si une liste n’est pas communiquée par un gestionnaire et/ou ne comporte aucune mention attestant qu’elle a été exploitée elle ne devra pas être comptabilisée dans cette colonne.</t>
  </si>
  <si>
    <t>RenoiRH</t>
  </si>
  <si>
    <t>Anomalies en paie
XVEXANOP</t>
  </si>
  <si>
    <t>PLQ - Contrôle des fins de situation
XZQ12029</t>
  </si>
  <si>
    <t>PLQ - Contr régimes rém (tous)
XZQ12CRM</t>
  </si>
  <si>
    <t>Echéancier agents temps partiel
XZ0TL035</t>
  </si>
  <si>
    <t>Gauddi –PLQ- Contrôle paye PJ
XZ0XR002</t>
  </si>
  <si>
    <t>État contrôle signature actes
XZS00102</t>
  </si>
  <si>
    <t>Contrôle de paye
Préliquidation &gt; Travaux &gt; Contrôles de paye &gt; contrôle de paye</t>
  </si>
  <si>
    <t>PLQ - Contrôle des PEC
XZQ12028</t>
  </si>
  <si>
    <r>
      <t xml:space="preserve">Mouvements par lot de gestion
</t>
    </r>
    <r>
      <rPr>
        <i/>
        <sz val="10"/>
        <rFont val="Arial"/>
        <family val="2"/>
      </rPr>
      <t>Préliquidation &gt; Travaux &gt; Contrôles de paye &gt; mouvements par lot de gestion
ou XZQ12024</t>
    </r>
  </si>
  <si>
    <t>PLQ - Consultation des retours TG (XZQ88001)</t>
  </si>
  <si>
    <r>
      <t xml:space="preserve">(1) = gestionnaires sélectionnés dans l'échantillon : le contrôle de supervision </t>
    </r>
    <r>
      <rPr>
        <i/>
        <sz val="11"/>
        <color theme="1"/>
        <rFont val="Calibri"/>
        <family val="2"/>
        <scheme val="minor"/>
      </rPr>
      <t>a posteriori</t>
    </r>
    <r>
      <rPr>
        <sz val="11"/>
        <color theme="1"/>
        <rFont val="Calibri"/>
        <family val="2"/>
        <scheme val="minor"/>
      </rPr>
      <t xml:space="preserve"> doit permettre de vérifier que ces listes sont effectivement traitées au moment essentiel, soit </t>
    </r>
    <r>
      <rPr>
        <i/>
        <sz val="11"/>
        <color theme="1"/>
        <rFont val="Calibri"/>
        <family val="2"/>
        <scheme val="minor"/>
      </rPr>
      <t xml:space="preserve">a minima </t>
    </r>
    <r>
      <rPr>
        <sz val="11"/>
        <color theme="1"/>
        <rFont val="Calibri"/>
        <family val="2"/>
        <scheme val="minor"/>
      </rPr>
      <t>avant le départ paye ou selon le calendrier de gestion. Pour un mois d’observation, il est donc attendu que le nombre de listes fournies soit égal au nombre de gestionnaires par type de listes.</t>
    </r>
  </si>
  <si>
    <r>
      <t xml:space="preserve">(1) = gestionnaires sélectionnés dans l'échantillon : si la liste FLSCTL doit être utilisée quotidiennement en gestion courante pour vérifier le travail de l’audit, le contrôle de supervision </t>
    </r>
    <r>
      <rPr>
        <i/>
        <sz val="11"/>
        <color theme="1"/>
        <rFont val="Calibri"/>
        <family val="2"/>
        <scheme val="minor"/>
      </rPr>
      <t>a posteriori</t>
    </r>
    <r>
      <rPr>
        <sz val="11"/>
        <color theme="1"/>
        <rFont val="Calibri"/>
        <family val="2"/>
        <scheme val="minor"/>
      </rPr>
      <t xml:space="preserve"> doit surtout permettre de vérifier, d’une part, que son usage est effectif au moment essentiel, soit </t>
    </r>
    <r>
      <rPr>
        <i/>
        <sz val="11"/>
        <color theme="1"/>
        <rFont val="Calibri"/>
        <family val="2"/>
        <scheme val="minor"/>
      </rPr>
      <t>a minima</t>
    </r>
    <r>
      <rPr>
        <sz val="11"/>
        <color theme="1"/>
        <rFont val="Calibri"/>
        <family val="2"/>
        <scheme val="minor"/>
      </rPr>
      <t xml:space="preserve"> avant le départ paye ou selon le calendrier de gestion, et d’autre part, qu’elle est réellement traitée. Pour un mois d’observation, il est donc attendu que le nombre de listes fournies soit égal au nombre de gestionnaires par type de listes.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</si>
</sst>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9"/>
      <color theme="0"/>
      <name val="Trebuchet MS"/>
      <family val="2"/>
    </font>
    <font>
      <b/>
      <u/>
      <sz val="9"/>
      <name val="Trebuchet MS"/>
      <family val="2"/>
    </font>
    <font>
      <b/>
      <sz val="9"/>
      <name val="Trebuchet MS"/>
      <family val="2"/>
    </font>
    <font>
      <sz val="10"/>
      <color theme="0"/>
      <name val="Arial"/>
      <family val="2"/>
    </font>
    <font>
      <sz val="11"/>
      <color theme="0"/>
      <name val="Calibri"/>
      <family val="2"/>
      <scheme val="minor"/>
    </font>
    <font>
      <sz val="11"/>
      <color theme="1"/>
      <name val="Calibri"/>
      <family val="2"/>
      <scheme val="minor"/>
    </font>
    <font>
      <sz val="10"/>
      <name val="Arial"/>
      <family val="2"/>
    </font>
    <font>
      <b/>
      <sz val="12"/>
      <color theme="0"/>
      <name val="Calibri"/>
      <family val="2"/>
      <scheme val="minor"/>
    </font>
    <font>
      <sz val="11"/>
      <color rgb="FFFFFF00"/>
      <name val="Calibri"/>
      <family val="2"/>
      <scheme val="minor"/>
    </font>
    <font>
      <sz val="10"/>
      <color rgb="FFFFFF00"/>
      <name val="Arial"/>
      <family val="2"/>
    </font>
    <font>
      <b/>
      <sz val="10"/>
      <name val="Arial"/>
      <family val="2"/>
    </font>
    <font>
      <i/>
      <sz val="10"/>
      <name val="Arial"/>
      <family val="2"/>
    </font>
    <font>
      <b/>
      <sz val="10"/>
      <color theme="0"/>
      <name val="Arial"/>
      <family val="2"/>
    </font>
    <font>
      <b/>
      <vertAlign val="superscript"/>
      <sz val="11"/>
      <color theme="0"/>
      <name val="Calibri"/>
      <family val="2"/>
      <scheme val="minor"/>
    </font>
    <font>
      <vertAlign val="superscript"/>
      <sz val="11"/>
      <color theme="0"/>
      <name val="Calibri"/>
      <family val="2"/>
      <scheme val="minor"/>
    </font>
    <font>
      <i/>
      <sz val="11"/>
      <color theme="1"/>
      <name val="Calibri"/>
      <family val="2"/>
      <scheme val="minor"/>
    </font>
  </fonts>
  <fills count="10">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8"/>
        <bgColor theme="8"/>
      </patternFill>
    </fill>
    <fill>
      <patternFill patternType="solid">
        <fgColor theme="8"/>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theme="0"/>
      </top>
      <bottom/>
      <diagonal/>
    </border>
    <border>
      <left/>
      <right style="thin">
        <color indexed="64"/>
      </right>
      <top/>
      <bottom/>
      <diagonal/>
    </border>
    <border>
      <left style="thin">
        <color theme="0"/>
      </left>
      <right style="thin">
        <color theme="0"/>
      </right>
      <top style="thin">
        <color theme="0"/>
      </top>
      <bottom/>
      <diagonal/>
    </border>
    <border>
      <left style="thin">
        <color indexed="64"/>
      </left>
      <right style="thin">
        <color indexed="64"/>
      </right>
      <top style="thin">
        <color theme="0"/>
      </top>
      <bottom style="double">
        <color theme="0"/>
      </bottom>
      <diagonal/>
    </border>
    <border>
      <left/>
      <right/>
      <top style="thin">
        <color indexed="64"/>
      </top>
      <bottom/>
      <diagonal/>
    </border>
    <border>
      <left style="thin">
        <color rgb="FF000000"/>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style="thin">
        <color theme="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2" fillId="0" borderId="0"/>
    <xf numFmtId="0" fontId="8" fillId="0" borderId="0"/>
    <xf numFmtId="9" fontId="12"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5" fillId="0" borderId="0"/>
  </cellStyleXfs>
  <cellXfs count="116">
    <xf numFmtId="0" fontId="0" fillId="0" borderId="0" xfId="0"/>
    <xf numFmtId="0" fontId="13" fillId="2" borderId="1" xfId="1" applyFont="1" applyFill="1" applyBorder="1" applyAlignment="1">
      <alignment horizontal="left" vertical="center"/>
    </xf>
    <xf numFmtId="0" fontId="13" fillId="2" borderId="2" xfId="1" applyFont="1" applyFill="1" applyBorder="1" applyAlignment="1">
      <alignment horizontal="left" vertical="center"/>
    </xf>
    <xf numFmtId="0" fontId="13" fillId="2" borderId="3" xfId="1" applyFont="1" applyFill="1" applyBorder="1" applyAlignment="1">
      <alignment horizontal="left" vertical="center"/>
    </xf>
    <xf numFmtId="0" fontId="13" fillId="3" borderId="0" xfId="1" applyFont="1" applyFill="1" applyBorder="1" applyAlignment="1">
      <alignment horizontal="center" vertical="center"/>
    </xf>
    <xf numFmtId="0" fontId="12" fillId="0" borderId="0" xfId="1" applyAlignment="1">
      <alignment horizontal="center" vertical="center"/>
    </xf>
    <xf numFmtId="0" fontId="8" fillId="0" borderId="0" xfId="2"/>
    <xf numFmtId="0" fontId="12" fillId="0" borderId="0" xfId="1" applyAlignment="1">
      <alignment vertical="center"/>
    </xf>
    <xf numFmtId="0" fontId="12" fillId="0" borderId="0" xfId="1" applyFill="1" applyBorder="1" applyAlignment="1">
      <alignment vertical="center"/>
    </xf>
    <xf numFmtId="0" fontId="12" fillId="0" borderId="0" xfId="1" applyFill="1" applyBorder="1" applyAlignment="1">
      <alignment horizontal="center" vertical="center"/>
    </xf>
    <xf numFmtId="0" fontId="12" fillId="0" borderId="0" xfId="1" applyBorder="1" applyAlignment="1">
      <alignment horizontal="center" vertical="center"/>
    </xf>
    <xf numFmtId="0" fontId="13" fillId="2" borderId="0" xfId="1" applyFont="1" applyFill="1" applyBorder="1" applyAlignment="1">
      <alignment horizontal="left" vertical="center"/>
    </xf>
    <xf numFmtId="0" fontId="12" fillId="0" borderId="0" xfId="1" applyFill="1" applyBorder="1" applyAlignment="1">
      <alignment horizontal="right" vertical="center"/>
    </xf>
    <xf numFmtId="0" fontId="12" fillId="5" borderId="12" xfId="1" applyFill="1" applyBorder="1" applyAlignment="1">
      <alignment horizontal="center" vertical="center"/>
    </xf>
    <xf numFmtId="9" fontId="12" fillId="5" borderId="12" xfId="3" applyFont="1" applyFill="1" applyBorder="1" applyAlignment="1">
      <alignment horizontal="center" vertical="center"/>
    </xf>
    <xf numFmtId="0" fontId="16" fillId="0" borderId="0" xfId="1" applyFont="1" applyAlignment="1">
      <alignment horizontal="center" vertical="center"/>
    </xf>
    <xf numFmtId="9" fontId="12" fillId="0" borderId="0" xfId="3" applyFont="1" applyFill="1" applyBorder="1" applyAlignment="1">
      <alignment horizontal="center" vertical="center"/>
    </xf>
    <xf numFmtId="0" fontId="0" fillId="4" borderId="0" xfId="0" applyFill="1"/>
    <xf numFmtId="0" fontId="8" fillId="0" borderId="13" xfId="2" applyBorder="1"/>
    <xf numFmtId="0" fontId="10" fillId="0" borderId="13" xfId="2" applyFont="1" applyBorder="1"/>
    <xf numFmtId="0" fontId="8" fillId="0" borderId="13" xfId="2" applyBorder="1" applyAlignment="1">
      <alignment vertical="center"/>
    </xf>
    <xf numFmtId="0" fontId="11" fillId="0" borderId="14" xfId="2" applyFont="1" applyFill="1" applyBorder="1" applyAlignment="1">
      <alignment vertical="center"/>
    </xf>
    <xf numFmtId="0" fontId="9" fillId="0" borderId="15" xfId="2" applyFont="1" applyFill="1" applyBorder="1" applyAlignment="1">
      <alignment horizontal="center" vertical="center" wrapText="1"/>
    </xf>
    <xf numFmtId="0" fontId="11" fillId="0" borderId="15" xfId="2" applyFont="1" applyFill="1" applyBorder="1" applyAlignment="1">
      <alignment horizontal="center" vertical="center" wrapText="1"/>
    </xf>
    <xf numFmtId="0" fontId="12" fillId="0" borderId="16" xfId="0" applyFont="1" applyFill="1" applyBorder="1" applyAlignment="1">
      <alignment horizontal="left" vertical="center" wrapText="1"/>
    </xf>
    <xf numFmtId="0" fontId="8" fillId="0" borderId="17" xfId="2" applyFill="1" applyBorder="1" applyAlignment="1">
      <alignment horizontal="left" vertical="center"/>
    </xf>
    <xf numFmtId="0" fontId="8" fillId="0" borderId="0" xfId="2" applyAlignment="1">
      <alignment horizontal="left" vertical="center"/>
    </xf>
    <xf numFmtId="0" fontId="10" fillId="0" borderId="0" xfId="2" applyFont="1"/>
    <xf numFmtId="0" fontId="17" fillId="0" borderId="18" xfId="0" applyNumberFormat="1" applyFont="1" applyFill="1" applyBorder="1" applyAlignment="1" applyProtection="1">
      <alignment horizontal="left" vertical="center"/>
    </xf>
    <xf numFmtId="164" fontId="18" fillId="0" borderId="19" xfId="0" applyNumberFormat="1" applyFont="1" applyFill="1" applyBorder="1" applyAlignment="1" applyProtection="1">
      <alignment horizontal="left" vertical="center"/>
    </xf>
    <xf numFmtId="10" fontId="18" fillId="0" borderId="19" xfId="0" applyNumberFormat="1" applyFont="1" applyFill="1" applyBorder="1" applyAlignment="1">
      <alignment horizontal="left" vertical="center"/>
    </xf>
    <xf numFmtId="17" fontId="16" fillId="0" borderId="16" xfId="2" applyNumberFormat="1" applyFont="1" applyFill="1" applyBorder="1" applyAlignment="1">
      <alignment horizontal="left" vertical="center" wrapText="1"/>
    </xf>
    <xf numFmtId="0" fontId="12" fillId="0" borderId="20" xfId="0" applyFont="1" applyFill="1" applyBorder="1" applyAlignment="1">
      <alignment horizontal="left" vertical="center" wrapText="1"/>
    </xf>
    <xf numFmtId="0" fontId="11" fillId="0" borderId="14" xfId="2" applyFont="1" applyFill="1" applyBorder="1" applyAlignment="1">
      <alignment vertical="center" wrapText="1"/>
    </xf>
    <xf numFmtId="0" fontId="9" fillId="0" borderId="22"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12" fillId="0" borderId="17" xfId="0" applyFont="1" applyFill="1" applyBorder="1" applyAlignment="1">
      <alignment horizontal="left" vertical="center" wrapText="1"/>
    </xf>
    <xf numFmtId="17" fontId="16" fillId="0" borderId="17" xfId="2" applyNumberFormat="1" applyFont="1" applyFill="1" applyBorder="1" applyAlignment="1">
      <alignment horizontal="left" vertical="center" wrapText="1"/>
    </xf>
    <xf numFmtId="0" fontId="11" fillId="0" borderId="21" xfId="0" applyNumberFormat="1" applyFont="1" applyFill="1" applyBorder="1" applyAlignment="1" applyProtection="1">
      <alignment horizontal="left" vertical="center"/>
    </xf>
    <xf numFmtId="164" fontId="10" fillId="0" borderId="19" xfId="0" applyNumberFormat="1" applyFont="1" applyFill="1" applyBorder="1" applyAlignment="1" applyProtection="1">
      <alignment horizontal="left" vertical="center"/>
    </xf>
    <xf numFmtId="164" fontId="7" fillId="0" borderId="19" xfId="0" applyNumberFormat="1" applyFont="1" applyFill="1" applyBorder="1" applyAlignment="1" applyProtection="1">
      <alignment horizontal="left" vertical="center"/>
    </xf>
    <xf numFmtId="10" fontId="7" fillId="0" borderId="19" xfId="0" applyNumberFormat="1" applyFont="1" applyFill="1" applyBorder="1" applyAlignment="1">
      <alignment horizontal="left" vertical="center"/>
    </xf>
    <xf numFmtId="1" fontId="10" fillId="0" borderId="17" xfId="2" applyNumberFormat="1" applyFont="1" applyFill="1" applyBorder="1" applyAlignment="1">
      <alignment horizontal="left" vertical="center"/>
    </xf>
    <xf numFmtId="1" fontId="8" fillId="0" borderId="17" xfId="2" applyNumberFormat="1" applyFill="1" applyBorder="1" applyAlignment="1">
      <alignment horizontal="left" vertical="center"/>
    </xf>
    <xf numFmtId="1" fontId="0" fillId="0" borderId="17" xfId="4" applyNumberFormat="1" applyFont="1" applyFill="1" applyBorder="1" applyAlignment="1">
      <alignment horizontal="left" vertical="center"/>
    </xf>
    <xf numFmtId="0" fontId="12" fillId="0" borderId="23"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0" fillId="6" borderId="13" xfId="2" applyFont="1" applyFill="1" applyBorder="1" applyAlignment="1">
      <alignment horizontal="center" vertical="center"/>
    </xf>
    <xf numFmtId="0" fontId="24" fillId="7" borderId="17" xfId="1" applyFont="1" applyFill="1" applyBorder="1" applyAlignment="1">
      <alignment horizontal="center" vertical="center"/>
    </xf>
    <xf numFmtId="0" fontId="12" fillId="0" borderId="17" xfId="1" applyFill="1" applyBorder="1"/>
    <xf numFmtId="9" fontId="0" fillId="0" borderId="17" xfId="5" applyFont="1" applyFill="1" applyBorder="1" applyAlignment="1">
      <alignment horizontal="left" vertical="center"/>
    </xf>
    <xf numFmtId="0" fontId="11" fillId="6" borderId="0" xfId="2" applyFont="1" applyFill="1"/>
    <xf numFmtId="0" fontId="9" fillId="6" borderId="0" xfId="2" applyFont="1" applyFill="1"/>
    <xf numFmtId="0" fontId="8" fillId="0" borderId="0" xfId="2" applyBorder="1" applyAlignment="1">
      <alignment vertical="center"/>
    </xf>
    <xf numFmtId="0" fontId="13" fillId="0" borderId="0" xfId="1" applyFont="1" applyFill="1" applyBorder="1" applyAlignment="1">
      <alignment horizontal="left" vertical="center"/>
    </xf>
    <xf numFmtId="0" fontId="14" fillId="0" borderId="0" xfId="1" applyFont="1" applyFill="1" applyBorder="1" applyAlignment="1">
      <alignment horizontal="left" vertical="top"/>
    </xf>
    <xf numFmtId="9" fontId="12" fillId="5" borderId="12" xfId="5" applyFont="1" applyFill="1" applyBorder="1" applyAlignment="1">
      <alignment horizontal="center" vertical="center"/>
    </xf>
    <xf numFmtId="164" fontId="6" fillId="0" borderId="17" xfId="6" applyNumberFormat="1" applyFont="1" applyFill="1" applyBorder="1" applyAlignment="1">
      <alignment horizontal="left" vertical="center"/>
    </xf>
    <xf numFmtId="164" fontId="6" fillId="0" borderId="19" xfId="0" applyNumberFormat="1" applyFont="1" applyFill="1" applyBorder="1" applyAlignment="1" applyProtection="1">
      <alignment horizontal="left" vertical="center"/>
    </xf>
    <xf numFmtId="9" fontId="8" fillId="0" borderId="17" xfId="2" applyNumberFormat="1" applyFill="1" applyBorder="1" applyAlignment="1">
      <alignment horizontal="left" vertical="center"/>
    </xf>
    <xf numFmtId="0" fontId="12" fillId="0" borderId="17" xfId="1" applyFill="1" applyBorder="1"/>
    <xf numFmtId="0" fontId="25" fillId="8" borderId="25" xfId="0" applyFont="1" applyFill="1" applyBorder="1" applyAlignment="1">
      <alignment horizontal="left" vertical="center" wrapText="1"/>
    </xf>
    <xf numFmtId="0" fontId="9" fillId="9" borderId="0" xfId="2" applyFont="1" applyFill="1"/>
    <xf numFmtId="0" fontId="11" fillId="9" borderId="0" xfId="2" applyFont="1" applyFill="1"/>
    <xf numFmtId="0" fontId="23" fillId="0" borderId="17" xfId="1" applyFont="1" applyFill="1" applyBorder="1" applyAlignment="1">
      <alignment horizontal="center" vertical="center" wrapText="1"/>
    </xf>
    <xf numFmtId="0" fontId="24" fillId="0" borderId="17" xfId="1" applyFont="1" applyFill="1" applyBorder="1" applyAlignment="1">
      <alignment horizontal="center" vertical="center"/>
    </xf>
    <xf numFmtId="0" fontId="12" fillId="0" borderId="19" xfId="1" applyFill="1" applyBorder="1"/>
    <xf numFmtId="0" fontId="25" fillId="8" borderId="28" xfId="0" applyFont="1" applyFill="1" applyBorder="1" applyAlignment="1">
      <alignment horizontal="left" vertical="center" wrapText="1"/>
    </xf>
    <xf numFmtId="0" fontId="12" fillId="0" borderId="24" xfId="1" applyFill="1" applyBorder="1"/>
    <xf numFmtId="0" fontId="12" fillId="0" borderId="24" xfId="1" applyFill="1" applyBorder="1" applyAlignment="1"/>
    <xf numFmtId="0" fontId="5" fillId="0" borderId="0" xfId="2" applyFont="1"/>
    <xf numFmtId="0" fontId="8" fillId="0" borderId="17" xfId="2" applyBorder="1"/>
    <xf numFmtId="0" fontId="8" fillId="0" borderId="0" xfId="2" applyAlignment="1">
      <alignment horizontal="left" vertical="center" wrapText="1"/>
    </xf>
    <xf numFmtId="0" fontId="10" fillId="0" borderId="0" xfId="2" applyFont="1" applyAlignment="1">
      <alignment horizontal="left" vertical="center" wrapText="1"/>
    </xf>
    <xf numFmtId="164" fontId="3" fillId="0" borderId="19" xfId="0" applyNumberFormat="1" applyFont="1" applyFill="1" applyBorder="1" applyAlignment="1" applyProtection="1">
      <alignment horizontal="left" vertical="center"/>
    </xf>
    <xf numFmtId="10" fontId="3" fillId="0" borderId="19" xfId="0" applyNumberFormat="1" applyFont="1" applyFill="1" applyBorder="1" applyAlignment="1">
      <alignment horizontal="left" vertical="center"/>
    </xf>
    <xf numFmtId="0" fontId="2" fillId="0" borderId="0" xfId="2" applyFont="1" applyAlignment="1">
      <alignment horizontal="left" vertical="center" wrapText="1"/>
    </xf>
    <xf numFmtId="0" fontId="4" fillId="0" borderId="0" xfId="2" applyFont="1" applyAlignment="1">
      <alignment horizontal="left" vertical="center" wrapText="1"/>
    </xf>
    <xf numFmtId="0" fontId="14" fillId="4" borderId="4" xfId="1" applyFont="1" applyFill="1" applyBorder="1" applyAlignment="1">
      <alignment horizontal="left" vertical="top" wrapText="1"/>
    </xf>
    <xf numFmtId="0" fontId="14" fillId="4" borderId="5" xfId="1" applyFont="1" applyFill="1" applyBorder="1" applyAlignment="1">
      <alignment horizontal="left" vertical="top"/>
    </xf>
    <xf numFmtId="0" fontId="14" fillId="4" borderId="6" xfId="1" applyFont="1" applyFill="1" applyBorder="1" applyAlignment="1">
      <alignment horizontal="left" vertical="top"/>
    </xf>
    <xf numFmtId="0" fontId="14" fillId="4" borderId="7" xfId="1" applyFont="1" applyFill="1" applyBorder="1" applyAlignment="1">
      <alignment horizontal="left" vertical="top"/>
    </xf>
    <xf numFmtId="0" fontId="14" fillId="4" borderId="0" xfId="1" applyFont="1" applyFill="1" applyBorder="1" applyAlignment="1">
      <alignment horizontal="left" vertical="top"/>
    </xf>
    <xf numFmtId="0" fontId="14" fillId="4" borderId="8" xfId="1" applyFont="1" applyFill="1" applyBorder="1" applyAlignment="1">
      <alignment horizontal="left" vertical="top"/>
    </xf>
    <xf numFmtId="0" fontId="14" fillId="4" borderId="9" xfId="1" applyFont="1" applyFill="1" applyBorder="1" applyAlignment="1">
      <alignment horizontal="left" vertical="top"/>
    </xf>
    <xf numFmtId="0" fontId="14" fillId="4" borderId="10" xfId="1" applyFont="1" applyFill="1" applyBorder="1" applyAlignment="1">
      <alignment horizontal="left" vertical="top"/>
    </xf>
    <xf numFmtId="0" fontId="14" fillId="4" borderId="11" xfId="1" applyFont="1" applyFill="1" applyBorder="1" applyAlignment="1">
      <alignment horizontal="left" vertical="top"/>
    </xf>
    <xf numFmtId="0" fontId="12" fillId="4" borderId="1" xfId="1" applyFont="1" applyFill="1" applyBorder="1" applyAlignment="1" applyProtection="1">
      <alignment horizontal="center" vertical="center"/>
      <protection locked="0"/>
    </xf>
    <xf numFmtId="0" fontId="12" fillId="4" borderId="3" xfId="1" applyFont="1" applyFill="1" applyBorder="1" applyAlignment="1" applyProtection="1">
      <alignment horizontal="center" vertical="center"/>
      <protection locked="0"/>
    </xf>
    <xf numFmtId="0" fontId="12" fillId="4" borderId="1" xfId="1" applyFill="1" applyBorder="1" applyAlignment="1">
      <alignment horizontal="center" vertical="center"/>
    </xf>
    <xf numFmtId="0" fontId="12" fillId="4" borderId="3" xfId="1" applyFill="1" applyBorder="1" applyAlignment="1">
      <alignment horizontal="center" vertical="center"/>
    </xf>
    <xf numFmtId="0" fontId="23" fillId="7" borderId="17" xfId="1" applyFont="1" applyFill="1" applyBorder="1" applyAlignment="1">
      <alignment horizontal="center" vertical="center" wrapText="1"/>
    </xf>
    <xf numFmtId="0" fontId="12" fillId="0" borderId="17" xfId="1" applyFill="1" applyBorder="1" applyAlignment="1">
      <alignment horizontal="center"/>
    </xf>
    <xf numFmtId="0" fontId="12" fillId="0" borderId="19" xfId="1" applyFill="1" applyBorder="1" applyAlignment="1">
      <alignment horizontal="center"/>
    </xf>
    <xf numFmtId="0" fontId="12" fillId="0" borderId="17" xfId="1" applyFill="1" applyBorder="1"/>
    <xf numFmtId="0" fontId="12" fillId="0" borderId="24" xfId="1" applyFill="1" applyBorder="1" applyAlignment="1">
      <alignment horizontal="center"/>
    </xf>
    <xf numFmtId="0" fontId="12" fillId="0" borderId="26" xfId="1" applyFill="1" applyBorder="1" applyAlignment="1">
      <alignment horizontal="center"/>
    </xf>
    <xf numFmtId="0" fontId="12" fillId="0" borderId="31" xfId="1" applyFill="1" applyBorder="1" applyAlignment="1">
      <alignment horizontal="center"/>
    </xf>
    <xf numFmtId="0" fontId="12" fillId="0" borderId="27" xfId="1" applyFill="1" applyBorder="1" applyAlignment="1">
      <alignment horizontal="center"/>
    </xf>
    <xf numFmtId="0" fontId="24" fillId="7" borderId="17" xfId="1" applyFont="1" applyFill="1" applyBorder="1" applyAlignment="1">
      <alignment horizontal="center" vertical="center" wrapText="1"/>
    </xf>
    <xf numFmtId="0" fontId="24" fillId="0" borderId="26" xfId="1" applyFont="1" applyFill="1" applyBorder="1" applyAlignment="1">
      <alignment horizontal="center" vertical="center" wrapText="1"/>
    </xf>
    <xf numFmtId="0" fontId="24" fillId="0" borderId="27" xfId="1" applyFont="1" applyFill="1" applyBorder="1" applyAlignment="1">
      <alignment horizontal="center" vertical="center" wrapText="1"/>
    </xf>
    <xf numFmtId="0" fontId="23" fillId="0" borderId="26" xfId="1" applyFont="1" applyFill="1" applyBorder="1" applyAlignment="1">
      <alignment horizontal="center" vertical="center" wrapText="1"/>
    </xf>
    <xf numFmtId="0" fontId="23" fillId="0" borderId="31" xfId="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23" fillId="7" borderId="26" xfId="1" applyFont="1" applyFill="1" applyBorder="1" applyAlignment="1">
      <alignment horizontal="center" vertical="center" wrapText="1"/>
    </xf>
    <xf numFmtId="0" fontId="23" fillId="7" borderId="31" xfId="1" applyFont="1" applyFill="1" applyBorder="1" applyAlignment="1">
      <alignment horizontal="center" vertical="center" wrapText="1"/>
    </xf>
    <xf numFmtId="0" fontId="23" fillId="7" borderId="27" xfId="1" applyFont="1" applyFill="1" applyBorder="1" applyAlignment="1">
      <alignment horizontal="center" vertical="center" wrapText="1"/>
    </xf>
    <xf numFmtId="0" fontId="24" fillId="7" borderId="26" xfId="1" applyFont="1" applyFill="1" applyBorder="1" applyAlignment="1">
      <alignment horizontal="center" vertical="center" wrapText="1"/>
    </xf>
    <xf numFmtId="0" fontId="24" fillId="7" borderId="27" xfId="1" applyFont="1" applyFill="1" applyBorder="1" applyAlignment="1">
      <alignment horizontal="center" vertical="center" wrapText="1"/>
    </xf>
    <xf numFmtId="0" fontId="23" fillId="7" borderId="29" xfId="1" applyFont="1" applyFill="1" applyBorder="1" applyAlignment="1">
      <alignment horizontal="center" vertical="center" wrapText="1"/>
    </xf>
    <xf numFmtId="0" fontId="23" fillId="7" borderId="24" xfId="1" applyFont="1" applyFill="1" applyBorder="1" applyAlignment="1">
      <alignment horizontal="center" vertical="center" wrapText="1"/>
    </xf>
    <xf numFmtId="0" fontId="23" fillId="7" borderId="18" xfId="1" applyFont="1" applyFill="1" applyBorder="1" applyAlignment="1">
      <alignment horizontal="center" vertical="center" wrapText="1"/>
    </xf>
    <xf numFmtId="0" fontId="23" fillId="7" borderId="30" xfId="1" applyFont="1" applyFill="1" applyBorder="1" applyAlignment="1">
      <alignment horizontal="center" vertical="center" wrapText="1"/>
    </xf>
    <xf numFmtId="0" fontId="23" fillId="7" borderId="13" xfId="1" applyFont="1" applyFill="1" applyBorder="1" applyAlignment="1">
      <alignment horizontal="center" vertical="center" wrapText="1"/>
    </xf>
    <xf numFmtId="0" fontId="23" fillId="7" borderId="32" xfId="1" applyFont="1" applyFill="1" applyBorder="1" applyAlignment="1">
      <alignment horizontal="center" vertical="center" wrapText="1"/>
    </xf>
  </cellXfs>
  <cellStyles count="8">
    <cellStyle name="Milliers" xfId="6" builtinId="3"/>
    <cellStyle name="Normal" xfId="0" builtinId="0"/>
    <cellStyle name="Normal 2" xfId="1" xr:uid="{00000000-0005-0000-0000-000002000000}"/>
    <cellStyle name="Normal 3" xfId="7" xr:uid="{00000000-0005-0000-0000-000003000000}"/>
    <cellStyle name="Normal 5" xfId="2" xr:uid="{00000000-0005-0000-0000-000004000000}"/>
    <cellStyle name="Pourcentage" xfId="5" builtinId="5"/>
    <cellStyle name="Pourcentage 2" xfId="3" xr:uid="{00000000-0005-0000-0000-000006000000}"/>
    <cellStyle name="Pourcentage 3" xfId="4" xr:uid="{00000000-0005-0000-0000-000007000000}"/>
  </cellStyles>
  <dxfs count="50">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3"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ill>
        <patternFill patternType="none">
          <fgColor indexed="64"/>
          <bgColor auto="1"/>
        </patternFill>
      </fill>
      <alignment horizontal="left"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font>
      <numFmt numFmtId="164" formatCode="_-* #,##0_-;\-* #,##0_-;_-* &quot;-&quot;??_-;_-@_-"/>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color auto="1"/>
        <name val="Arial"/>
        <scheme val="none"/>
      </font>
      <numFmt numFmtId="22" formatCode="mmm\-yy"/>
      <fill>
        <patternFill patternType="none">
          <fgColor indexed="64"/>
          <bgColor auto="1"/>
        </patternFill>
      </fill>
      <alignment horizontal="left" vertical="center" textRotation="0" indent="0" justifyLastLine="0" shrinkToFit="0" readingOrder="0"/>
      <border diagonalUp="0" diagonalDown="0" outline="0">
        <left style="thin">
          <color indexed="64"/>
        </left>
        <right/>
        <top style="thin">
          <color theme="0"/>
        </top>
        <bottom style="thin">
          <color theme="0"/>
        </bottom>
      </border>
    </dxf>
    <dxf>
      <border outline="0">
        <top style="thin">
          <color rgb="FF000000"/>
        </top>
      </border>
    </dxf>
    <dxf>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bottom style="thin">
          <color rgb="FF000000"/>
        </bottom>
      </border>
    </dxf>
    <dxf>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numFmt numFmtId="1"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font>
      <numFmt numFmtId="1"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0"/>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bottom/>
      </border>
      <protection locked="1" hidden="0"/>
    </dxf>
    <dxf>
      <font>
        <strike val="0"/>
        <outline val="0"/>
        <shadow val="0"/>
        <u val="none"/>
        <vertAlign val="baseline"/>
        <sz val="10"/>
        <color auto="1"/>
        <name val="Arial"/>
        <scheme val="none"/>
      </font>
      <numFmt numFmtId="22" formatCode="mmm\-yy"/>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theme="0"/>
        </top>
        <bottom style="thin">
          <color theme="0"/>
        </bottom>
        <vertical/>
        <horizontal style="thin">
          <color theme="0"/>
        </horizontal>
      </border>
    </dxf>
    <dxf>
      <border outline="0">
        <top style="thin">
          <color rgb="FF000000"/>
        </top>
      </border>
    </dxf>
    <dxf>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bottom style="thin">
          <color rgb="FF000000"/>
        </bottom>
      </border>
    </dxf>
    <dxf>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numFmt numFmtId="1"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font>
      <numFmt numFmtId="1" formatCode="0"/>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0"/>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bottom/>
      </border>
      <protection locked="1" hidden="0"/>
    </dxf>
    <dxf>
      <font>
        <strike val="0"/>
        <outline val="0"/>
        <shadow val="0"/>
        <u val="none"/>
        <vertAlign val="baseline"/>
        <sz val="10"/>
        <color auto="1"/>
        <name val="Arial"/>
        <scheme val="none"/>
      </font>
      <numFmt numFmtId="22" formatCode="mmm\-yy"/>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theme="0"/>
        </top>
        <bottom style="thin">
          <color theme="0"/>
        </bottom>
        <vertical/>
        <horizontal style="thin">
          <color theme="0"/>
        </horizontal>
      </border>
    </dxf>
    <dxf>
      <border outline="0">
        <top style="thin">
          <color indexed="64"/>
        </top>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539750</xdr:colOff>
      <xdr:row>8</xdr:row>
      <xdr:rowOff>38100</xdr:rowOff>
    </xdr:from>
    <xdr:to>
      <xdr:col>5</xdr:col>
      <xdr:colOff>2276475</xdr:colOff>
      <xdr:row>16</xdr:row>
      <xdr:rowOff>219075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654675" y="1619250"/>
          <a:ext cx="4041775" cy="1752600"/>
        </a:xfrm>
        <a:prstGeom prst="rect">
          <a:avLst/>
        </a:prstGeom>
        <a:solidFill>
          <a:schemeClr val="bg2"/>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1100" b="1" baseline="0"/>
            <a:t>Compléter la grille de contrôle</a:t>
          </a:r>
          <a:br>
            <a:rPr lang="fr-FR" sz="1100" b="1" baseline="0"/>
          </a:br>
          <a:r>
            <a:rPr lang="fr-FR" sz="1100" baseline="0"/>
            <a:t>1. saisir le nom de la structure, la date , ainsi que votre nom / votre fonction ;</a:t>
          </a:r>
        </a:p>
        <a:p>
          <a:pPr algn="l"/>
          <a:r>
            <a:rPr lang="fr-FR" sz="1100" baseline="0"/>
            <a:t>2. Constituer l'échantillon : Sélectionner aléatoirement à l'échelle du bureau/service de gestion 10%, au minimum 2 agents gestionnaires ;</a:t>
          </a:r>
        </a:p>
        <a:p>
          <a:pPr algn="l"/>
          <a:r>
            <a:rPr lang="fr-FR" sz="1100" baseline="0"/>
            <a:t>3. Indiquer les résultats pour chaque type de liste ;</a:t>
          </a:r>
          <a:endParaRPr lang="fr-FR" sz="1100" b="0" i="0" u="none" strike="noStrike" baseline="0">
            <a:solidFill>
              <a:schemeClr val="dk1"/>
            </a:solidFill>
            <a:effectLst/>
            <a:latin typeface="+mn-lt"/>
            <a:ea typeface="+mn-ea"/>
            <a:cs typeface="+mn-cs"/>
          </a:endParaRPr>
        </a:p>
        <a:p>
          <a:pPr algn="l"/>
          <a:r>
            <a:rPr lang="fr-FR" sz="1100" b="0" i="0" u="none" strike="noStrike" baseline="0">
              <a:solidFill>
                <a:schemeClr val="dk1"/>
              </a:solidFill>
              <a:effectLst/>
              <a:latin typeface="+mn-lt"/>
              <a:ea typeface="+mn-ea"/>
              <a:cs typeface="+mn-cs"/>
            </a:rPr>
            <a:t>4. En cas d'anomalie indiquée sur la liste contrôlée, le reporter dans les dernières colonnes du tableau ;</a:t>
          </a:r>
        </a:p>
        <a:p>
          <a:pPr algn="l"/>
          <a:r>
            <a:rPr lang="fr-FR" sz="1100" baseline="0"/>
            <a:t>5. Sauvegarder le fichier.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539750</xdr:colOff>
      <xdr:row>8</xdr:row>
      <xdr:rowOff>38100</xdr:rowOff>
    </xdr:from>
    <xdr:to>
      <xdr:col>5</xdr:col>
      <xdr:colOff>2276475</xdr:colOff>
      <xdr:row>16</xdr:row>
      <xdr:rowOff>219075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5797550" y="1546860"/>
          <a:ext cx="4106545" cy="1682115"/>
        </a:xfrm>
        <a:prstGeom prst="rect">
          <a:avLst/>
        </a:prstGeom>
        <a:solidFill>
          <a:schemeClr val="bg2"/>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1100" b="1" baseline="0"/>
            <a:t>Compléter la grille de contrôle</a:t>
          </a:r>
          <a:br>
            <a:rPr lang="fr-FR" sz="1100" b="1" baseline="0"/>
          </a:br>
          <a:r>
            <a:rPr lang="fr-FR" sz="1100" baseline="0"/>
            <a:t>1. saisir le nom de la structure, la date , ainsi que votre nom / votre fonction ;</a:t>
          </a:r>
        </a:p>
        <a:p>
          <a:pPr algn="l"/>
          <a:r>
            <a:rPr lang="fr-FR" sz="1100" baseline="0"/>
            <a:t>2. Constituer l'échantillon : Sélectionner aléatoirement à l'échelle du bureau/service de gestion 10%, au minimum 2 agents gestionnaires ;</a:t>
          </a:r>
        </a:p>
        <a:p>
          <a:pPr algn="l"/>
          <a:r>
            <a:rPr lang="fr-FR" sz="1100" baseline="0"/>
            <a:t>3. Indiquer les résultats pour chaque type de liste ;</a:t>
          </a:r>
          <a:endParaRPr lang="fr-FR" sz="1100" b="0" i="0" u="none" strike="noStrike" baseline="0">
            <a:solidFill>
              <a:schemeClr val="dk1"/>
            </a:solidFill>
            <a:effectLst/>
            <a:latin typeface="+mn-lt"/>
            <a:ea typeface="+mn-ea"/>
            <a:cs typeface="+mn-cs"/>
          </a:endParaRPr>
        </a:p>
        <a:p>
          <a:pPr algn="l"/>
          <a:r>
            <a:rPr lang="fr-FR" sz="1100" b="0" i="0" u="none" strike="noStrike" baseline="0">
              <a:solidFill>
                <a:schemeClr val="dk1"/>
              </a:solidFill>
              <a:effectLst/>
              <a:latin typeface="+mn-lt"/>
              <a:ea typeface="+mn-ea"/>
              <a:cs typeface="+mn-cs"/>
            </a:rPr>
            <a:t>4. En cas d'anomalie indiquée sur la liste contrôlée, le reporter dans les dernières colonnes du tableau ;</a:t>
          </a:r>
        </a:p>
        <a:p>
          <a:pPr algn="l"/>
          <a:r>
            <a:rPr lang="fr-FR" sz="1100" baseline="0"/>
            <a:t>5. Sauvegarder le fichier.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387350</xdr:colOff>
      <xdr:row>2</xdr:row>
      <xdr:rowOff>15876</xdr:rowOff>
    </xdr:from>
    <xdr:to>
      <xdr:col>9</xdr:col>
      <xdr:colOff>552450</xdr:colOff>
      <xdr:row>12</xdr:row>
      <xdr:rowOff>133351</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5778500" y="215901"/>
          <a:ext cx="4108450" cy="2089150"/>
        </a:xfrm>
        <a:prstGeom prst="rect">
          <a:avLst/>
        </a:prstGeom>
        <a:solidFill>
          <a:schemeClr val="bg2"/>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1100" b="1" baseline="0"/>
            <a:t>Compléter la grille de contrôle</a:t>
          </a:r>
          <a:br>
            <a:rPr lang="fr-FR" sz="1100" b="1" baseline="0"/>
          </a:br>
          <a:r>
            <a:rPr lang="fr-FR" sz="1100" baseline="0"/>
            <a:t>1. saisir le nom de la structure, la date , ainsi que votre nom / votre fonction</a:t>
          </a:r>
        </a:p>
        <a:p>
          <a:r>
            <a:rPr lang="fr-FR" sz="1100" baseline="0"/>
            <a:t>2. Extraire les données des requêtes BO comme indiqué dans la fiche de contrôle ;</a:t>
          </a:r>
        </a:p>
        <a:p>
          <a:r>
            <a:rPr lang="fr-FR" sz="1100" baseline="0"/>
            <a:t>3. Reporter le nombre de dossiers contrôlés et les résultats constatés en anomalie ;</a:t>
          </a:r>
        </a:p>
        <a:p>
          <a:r>
            <a:rPr lang="fr-FR" sz="1100" baseline="0"/>
            <a:t>4. </a:t>
          </a:r>
          <a:r>
            <a:rPr lang="fr-FR" sz="1100">
              <a:solidFill>
                <a:schemeClr val="dk1"/>
              </a:solidFill>
              <a:effectLst/>
              <a:latin typeface="+mn-lt"/>
              <a:ea typeface="+mn-ea"/>
              <a:cs typeface="+mn-cs"/>
            </a:rPr>
            <a:t>Assurer le suivi des erreurs dans un tableau de suivi des résultats et y inscrire au besoin des plans</a:t>
          </a:r>
          <a:r>
            <a:rPr lang="fr-FR" sz="1100" baseline="0">
              <a:solidFill>
                <a:schemeClr val="dk1"/>
              </a:solidFill>
              <a:effectLst/>
              <a:latin typeface="+mn-lt"/>
              <a:ea typeface="+mn-ea"/>
              <a:cs typeface="+mn-cs"/>
            </a:rPr>
            <a:t> d'action au vu des résultats du contrôle</a:t>
          </a:r>
        </a:p>
        <a:p>
          <a:pPr marL="0" marR="0" lvl="0" indent="0" algn="l" defTabSz="914400" eaLnBrk="1" fontAlgn="auto" latinLnBrk="0" hangingPunct="1">
            <a:lnSpc>
              <a:spcPct val="100000"/>
            </a:lnSpc>
            <a:spcBef>
              <a:spcPts val="0"/>
            </a:spcBef>
            <a:spcAft>
              <a:spcPts val="0"/>
            </a:spcAft>
            <a:buClrTx/>
            <a:buSzTx/>
            <a:buFontTx/>
            <a:buNone/>
            <a:tabLst/>
            <a:defRPr/>
          </a:pPr>
          <a:r>
            <a:rPr lang="fr-FR" sz="1100"/>
            <a:t>5. </a:t>
          </a:r>
          <a:r>
            <a:rPr lang="fr-FR" sz="1100" baseline="0">
              <a:solidFill>
                <a:schemeClr val="dk1"/>
              </a:solidFill>
              <a:effectLst/>
              <a:latin typeface="+mn-lt"/>
              <a:ea typeface="+mn-ea"/>
              <a:cs typeface="+mn-cs"/>
            </a:rPr>
            <a:t>Sauvegarder l'extraction anotée et le fichier de synthèse.</a:t>
          </a:r>
          <a:endParaRPr lang="fr-FR">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1\UTILIS~1\LOCALS~1\Temp\notes2C713A\CI_R&#233;f&#233;rentiel_Traitements%20de%20fichiers_V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C\Processus%20HT2\Bourses%20ens%20scolaire_SAB\RCIC-HT2_SCO_Academies%20-%20FEVRIER%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Logigrammes"/>
      <sheetName val="Référentiel de risques"/>
      <sheetName val="Cartographie des risques"/>
      <sheetName val="Référentiel des AMR"/>
      <sheetName val="Annexe 1"/>
      <sheetName val="Annexe 2"/>
    </sheetNames>
    <sheetDataSet>
      <sheetData sheetId="0"/>
      <sheetData sheetId="1">
        <row r="21">
          <cell r="A21" t="str">
            <v>Critique</v>
          </cell>
        </row>
        <row r="22">
          <cell r="A22" t="str">
            <v>Majeur</v>
          </cell>
        </row>
        <row r="26">
          <cell r="A26" t="str">
            <v>Quasi-certain</v>
          </cell>
        </row>
        <row r="27">
          <cell r="A27" t="str">
            <v>Probable</v>
          </cell>
        </row>
        <row r="28">
          <cell r="A28" t="str">
            <v>Possible</v>
          </cell>
        </row>
        <row r="29">
          <cell r="A29" t="str">
            <v>Rare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Processus"/>
      <sheetName val="Référentiel de risques"/>
      <sheetName val="Cartographie des risques"/>
      <sheetName val="Référentiel des AMR"/>
      <sheetName val="Annexe 1a &quot;revues-qualité&quot;"/>
      <sheetName val="Annexe 1b &quot;PV de revue qual (2"/>
      <sheetName val="Annexe 2"/>
    </sheetNames>
    <sheetDataSet>
      <sheetData sheetId="0"/>
      <sheetData sheetId="1">
        <row r="22">
          <cell r="A22" t="str">
            <v>Critique</v>
          </cell>
        </row>
        <row r="23">
          <cell r="A23" t="str">
            <v>Majeur</v>
          </cell>
        </row>
        <row r="24">
          <cell r="A24" t="str">
            <v>Modéré</v>
          </cell>
        </row>
        <row r="25">
          <cell r="A25" t="str">
            <v>Infime</v>
          </cell>
        </row>
        <row r="27">
          <cell r="A27" t="str">
            <v>Quasi-certain</v>
          </cell>
        </row>
        <row r="28">
          <cell r="A28" t="str">
            <v>Probable</v>
          </cell>
        </row>
        <row r="29">
          <cell r="A29" t="str">
            <v>Possible</v>
          </cell>
        </row>
        <row r="30">
          <cell r="A30" t="str">
            <v>Rare</v>
          </cell>
        </row>
        <row r="32">
          <cell r="A32" t="str">
            <v>Evénement</v>
          </cell>
        </row>
        <row r="33">
          <cell r="A33" t="str">
            <v>Quotidienne</v>
          </cell>
        </row>
        <row r="34">
          <cell r="A34" t="str">
            <v>Hebdomadaire</v>
          </cell>
        </row>
        <row r="35">
          <cell r="A35" t="str">
            <v>Bimensuelle</v>
          </cell>
        </row>
        <row r="36">
          <cell r="A36" t="str">
            <v>Mensuelle</v>
          </cell>
        </row>
        <row r="37">
          <cell r="A37" t="str">
            <v>Trimestrielle</v>
          </cell>
        </row>
        <row r="38">
          <cell r="A38" t="str">
            <v>Semestrielle</v>
          </cell>
        </row>
        <row r="39">
          <cell r="A39" t="str">
            <v>Annuelle</v>
          </cell>
        </row>
        <row r="41">
          <cell r="A41" t="str">
            <v>Automatique</v>
          </cell>
        </row>
        <row r="42">
          <cell r="A42" t="str">
            <v>Semi-automatique</v>
          </cell>
        </row>
        <row r="43">
          <cell r="A43" t="str">
            <v>Manuelle</v>
          </cell>
        </row>
      </sheetData>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8:F35" totalsRowCount="1" headerRowDxfId="49" dataDxfId="47" totalsRowDxfId="45" headerRowBorderDxfId="48" tableBorderDxfId="46" totalsRowBorderDxfId="44" headerRowCellStyle="Pourcentage 3" dataCellStyle="Pourcentage 3" totalsRowCellStyle="Pourcentage 3">
  <autoFilter ref="A18:F34" xr:uid="{00000000-0009-0000-0100-000001000000}"/>
  <tableColumns count="6">
    <tableColumn id="1" xr3:uid="{00000000-0010-0000-0000-000001000000}" name="AGAPE / EPP / E3P_x000a__x000a_SIRHEN" totalsRowLabel="Total" dataDxfId="43" totalsRowDxfId="42"/>
    <tableColumn id="6" xr3:uid="{00000000-0010-0000-0000-000006000000}" name="Nbre listes potentielles (= gestionnaires sélectionnés dans l'échantillon) (1)" totalsRowFunction="sum" dataDxfId="41" totalsRowDxfId="40"/>
    <tableColumn id="2" xr3:uid="{00000000-0010-0000-0000-000002000000}" name="Nbre_x000a_listes présentées annotées / visées (=exploitées) (2)" totalsRowFunction="sum" dataDxfId="39" totalsRowDxfId="38"/>
    <tableColumn id="4" xr3:uid="{00000000-0010-0000-0000-000004000000}" name="Constat différentiel" totalsRowFunction="custom" dataDxfId="37" totalsRowDxfId="36" dataCellStyle="Normal 5">
      <calculatedColumnFormula>IFERROR(IF(Tableau1[[#This Row],[Nbre
listes présentées annotées / visées (=exploitées) (2)]]&lt;Tableau1[[#This Row],[Nbre listes potentielles (= gestionnaires sélectionnés dans l''échantillon) (1)]],"ko","ok")," ")</calculatedColumnFormula>
      <totalsRowFormula>COUNTIF(Tableau1[Constat différentiel],"ko")</totalsRowFormula>
    </tableColumn>
    <tableColumn id="3" xr3:uid="{00000000-0010-0000-0000-000003000000}" name="Nbre de dossiers de la liste en anomalie (relevée et traitée)" totalsRowFunction="sum" dataDxfId="35" totalsRowDxfId="34"/>
    <tableColumn id="11" xr3:uid="{00000000-0010-0000-0000-00000B000000}" name="Nature des anomalies" dataDxfId="33" totalsRowDxfId="32"/>
  </tableColumns>
  <tableStyleInfo name="TableStyleMedium20"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14" displayName="Tableau14" ref="A18:F34" totalsRowCount="1" headerRowDxfId="31" dataDxfId="29" totalsRowDxfId="27" headerRowBorderDxfId="30" tableBorderDxfId="28" totalsRowBorderDxfId="26" headerRowCellStyle="Pourcentage 3" dataCellStyle="Pourcentage 3" totalsRowCellStyle="Pourcentage 3">
  <autoFilter ref="A18:F33" xr:uid="{00000000-0009-0000-0100-000003000000}"/>
  <tableColumns count="6">
    <tableColumn id="1" xr3:uid="{00000000-0010-0000-0100-000001000000}" name="RenoiRH" totalsRowLabel="Total" dataDxfId="25" totalsRowDxfId="24"/>
    <tableColumn id="6" xr3:uid="{00000000-0010-0000-0100-000006000000}" name="Nbre listes potentielles (= gestionnaires sélectionnés dans l'échantillon) (1)" totalsRowFunction="sum" dataDxfId="23" totalsRowDxfId="22"/>
    <tableColumn id="2" xr3:uid="{00000000-0010-0000-0100-000002000000}" name="Nbre_x000a_listes présentées annotées / visées (=exploitées) (2)" totalsRowFunction="sum" dataDxfId="21" totalsRowDxfId="20"/>
    <tableColumn id="4" xr3:uid="{00000000-0010-0000-0100-000004000000}" name="Constat différentiel" totalsRowFunction="custom" dataDxfId="19" totalsRowDxfId="18" dataCellStyle="Normal 5">
      <calculatedColumnFormula>IFERROR(IF(Tableau14[[#This Row],[Nbre
listes présentées annotées / visées (=exploitées) (2)]]&lt;Tableau14[[#This Row],[Nbre listes potentielles (= gestionnaires sélectionnés dans l''échantillon) (1)]],"ko","ok")," ")</calculatedColumnFormula>
      <totalsRowFormula>COUNTIF(Tableau14[Constat différentiel],"ko")</totalsRowFormula>
    </tableColumn>
    <tableColumn id="3" xr3:uid="{00000000-0010-0000-0100-000003000000}" name="Nbre de dossiers de la liste en anomalie (relevée et traitée)" totalsRowFunction="sum" dataDxfId="17" totalsRowDxfId="16"/>
    <tableColumn id="11" xr3:uid="{00000000-0010-0000-0100-00000B000000}" name="Nature des anomalies" dataDxfId="15" totalsRowDxfId="14"/>
  </tableColumns>
  <tableStyleInfo name="TableStyleMedium20"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au13" displayName="Tableau13" ref="A19:D22" totalsRowCount="1" headerRowDxfId="13" dataDxfId="11" totalsRowDxfId="9" headerRowBorderDxfId="12" tableBorderDxfId="10" totalsRowBorderDxfId="8" headerRowCellStyle="Pourcentage 3" dataCellStyle="Pourcentage 3" totalsRowCellStyle="Pourcentage 3">
  <autoFilter ref="A19:D21" xr:uid="{00000000-0009-0000-0100-000002000000}"/>
  <tableColumns count="4">
    <tableColumn id="1" xr3:uid="{00000000-0010-0000-0200-000001000000}" name="Colonne1" totalsRowLabel="Total" dataDxfId="7" totalsRowDxfId="6"/>
    <tableColumn id="2" xr3:uid="{00000000-0010-0000-0200-000002000000}" name="NB _x000a_dossiers contrôlés" totalsRowFunction="sum" dataDxfId="5" totalsRowDxfId="4" dataCellStyle="Milliers"/>
    <tableColumn id="3" xr3:uid="{00000000-0010-0000-0200-000003000000}" name="Nbre de dossiers en anomalie" totalsRowFunction="sum" dataDxfId="3" totalsRowDxfId="2"/>
    <tableColumn id="11" xr3:uid="{00000000-0010-0000-0200-00000B000000}" name="Taux d'anomalies" dataDxfId="1" totalsRowDxfId="0">
      <calculatedColumnFormula>IFERROR(Tableau13[[#This Row],[Nbre de dossiers en anomalie]]/Tableau13[[#This Row],[NB 
dossiers contrôlés]]," ")</calculatedColumnFormula>
    </tableColumn>
  </tableColumns>
  <tableStyleInfo name="TableStyleMedium20" showFirstColumn="1"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workbookViewId="0">
      <selection activeCell="A38" sqref="A38"/>
    </sheetView>
  </sheetViews>
  <sheetFormatPr baseColWidth="10" defaultColWidth="10.85546875" defaultRowHeight="15" x14ac:dyDescent="0.25"/>
  <cols>
    <col min="1" max="1" width="36.7109375" style="6" bestFit="1" customWidth="1"/>
    <col min="2" max="2" width="23.28515625" style="27" customWidth="1"/>
    <col min="3" max="3" width="16.7109375" style="6" customWidth="1"/>
    <col min="4" max="4" width="15.7109375" style="6" customWidth="1"/>
    <col min="5" max="5" width="18.85546875" style="6" customWidth="1"/>
    <col min="6" max="6" width="35" style="6" customWidth="1"/>
    <col min="7" max="16384" width="10.85546875" style="6"/>
  </cols>
  <sheetData>
    <row r="1" spans="1:6" ht="15.75" thickBot="1" x14ac:dyDescent="0.3">
      <c r="A1" s="1" t="s">
        <v>0</v>
      </c>
      <c r="B1" s="2"/>
      <c r="C1" s="3"/>
      <c r="D1" s="54"/>
      <c r="E1" s="4"/>
      <c r="F1" s="5"/>
    </row>
    <row r="2" spans="1:6" x14ac:dyDescent="0.25">
      <c r="A2" s="78" t="s">
        <v>47</v>
      </c>
      <c r="B2" s="79"/>
      <c r="C2" s="80"/>
      <c r="D2" s="55"/>
      <c r="E2" s="4"/>
      <c r="F2" s="5"/>
    </row>
    <row r="3" spans="1:6" x14ac:dyDescent="0.25">
      <c r="A3" s="81"/>
      <c r="B3" s="82"/>
      <c r="C3" s="83"/>
      <c r="D3" s="55"/>
      <c r="E3" s="4"/>
      <c r="F3" s="5"/>
    </row>
    <row r="4" spans="1:6" ht="15.75" thickBot="1" x14ac:dyDescent="0.3">
      <c r="A4" s="84"/>
      <c r="B4" s="85"/>
      <c r="C4" s="86"/>
      <c r="D4" s="55"/>
      <c r="E4" s="4"/>
      <c r="F4" s="5"/>
    </row>
    <row r="5" spans="1:6" ht="15.75" thickBot="1" x14ac:dyDescent="0.3">
      <c r="A5" s="7" t="s">
        <v>46</v>
      </c>
      <c r="B5"/>
      <c r="C5" s="7"/>
      <c r="D5" s="7"/>
      <c r="E5" s="8"/>
      <c r="F5" s="9"/>
    </row>
    <row r="6" spans="1:6" ht="15.75" thickBot="1" x14ac:dyDescent="0.3">
      <c r="A6" s="87"/>
      <c r="B6" s="88"/>
      <c r="C6" s="8"/>
      <c r="D6" s="8"/>
      <c r="E6" s="8"/>
      <c r="F6" s="9"/>
    </row>
    <row r="7" spans="1:6" ht="15.75" thickBot="1" x14ac:dyDescent="0.3">
      <c r="A7" s="7" t="s">
        <v>1</v>
      </c>
      <c r="B7"/>
      <c r="C7" s="8" t="s">
        <v>2</v>
      </c>
      <c r="D7" s="8"/>
      <c r="E7" s="8"/>
      <c r="F7" s="10"/>
    </row>
    <row r="8" spans="1:6" ht="15.75" thickBot="1" x14ac:dyDescent="0.3">
      <c r="A8" s="87"/>
      <c r="B8" s="88"/>
      <c r="C8" s="89"/>
      <c r="D8" s="90"/>
      <c r="E8" s="5"/>
      <c r="F8" s="5"/>
    </row>
    <row r="9" spans="1:6" ht="15.75" thickBot="1" x14ac:dyDescent="0.3">
      <c r="A9" s="7" t="s">
        <v>3</v>
      </c>
      <c r="B9"/>
      <c r="C9" s="8"/>
      <c r="D9" s="8"/>
      <c r="E9" s="8"/>
      <c r="F9" s="5"/>
    </row>
    <row r="10" spans="1:6" ht="15.75" thickBot="1" x14ac:dyDescent="0.3">
      <c r="A10" s="87"/>
      <c r="B10" s="88"/>
      <c r="C10" s="8"/>
      <c r="D10" s="8"/>
      <c r="E10" s="8"/>
      <c r="F10" s="5"/>
    </row>
    <row r="11" spans="1:6" x14ac:dyDescent="0.25">
      <c r="A11" s="7"/>
      <c r="B11"/>
      <c r="C11" s="7"/>
      <c r="D11" s="7"/>
      <c r="E11" s="7"/>
      <c r="F11" s="5"/>
    </row>
    <row r="12" spans="1:6" ht="15.75" thickBot="1" x14ac:dyDescent="0.3">
      <c r="A12"/>
      <c r="B12" s="11" t="s">
        <v>4</v>
      </c>
      <c r="C12" s="7"/>
      <c r="D12" s="7"/>
      <c r="E12" s="7"/>
      <c r="F12" s="5"/>
    </row>
    <row r="13" spans="1:6" ht="15.75" thickBot="1" x14ac:dyDescent="0.3">
      <c r="A13" s="7"/>
      <c r="B13" s="12" t="s">
        <v>24</v>
      </c>
      <c r="C13" s="13">
        <f>Tableau1[[#Totals],[Nbre listes potentielles (= gestionnaires sélectionnés dans l''échantillon) (1)]]</f>
        <v>18</v>
      </c>
      <c r="D13" s="9"/>
      <c r="E13"/>
      <c r="F13" s="5"/>
    </row>
    <row r="14" spans="1:6" ht="15.75" thickBot="1" x14ac:dyDescent="0.3">
      <c r="A14" s="7"/>
      <c r="B14" s="12" t="s">
        <v>6</v>
      </c>
      <c r="C14" s="14">
        <f>(Tableau1[[#Totals],[Nbre listes potentielles (= gestionnaires sélectionnés dans l''échantillon) (1)]]-Tableau1[[#Totals],[Nbre
listes présentées annotées / visées (=exploitées) (2)]])/Tableau1[[#Totals],[Nbre listes potentielles (= gestionnaires sélectionnés dans l''échantillon) (1)]]</f>
        <v>0.16666666666666666</v>
      </c>
      <c r="D14" s="16"/>
      <c r="E14"/>
      <c r="F14" s="15">
        <f t="shared" ref="F14" si="0">IF(COUNTA(F20:F50)&gt;0,1,0)</f>
        <v>0</v>
      </c>
    </row>
    <row r="15" spans="1:6" x14ac:dyDescent="0.25">
      <c r="A15" s="7"/>
      <c r="B15" s="12"/>
      <c r="C15" s="16"/>
      <c r="D15" s="16"/>
      <c r="E15"/>
      <c r="F15" s="15"/>
    </row>
    <row r="16" spans="1:6" x14ac:dyDescent="0.25">
      <c r="A16" s="17"/>
      <c r="B16" t="s">
        <v>7</v>
      </c>
      <c r="C16" s="7"/>
      <c r="D16" s="7"/>
      <c r="E16" s="7"/>
      <c r="F16" s="15">
        <f>IF(F14&gt;COUNTA(#REF!),1,0)</f>
        <v>0</v>
      </c>
    </row>
    <row r="17" spans="1:6" ht="25.5" customHeight="1" x14ac:dyDescent="0.25">
      <c r="A17" s="47" t="s">
        <v>10</v>
      </c>
      <c r="B17" s="19"/>
      <c r="C17" s="18"/>
      <c r="D17" s="18"/>
      <c r="E17" s="20"/>
      <c r="F17" s="20"/>
    </row>
    <row r="18" spans="1:6" ht="66.75" customHeight="1" x14ac:dyDescent="0.25">
      <c r="A18" s="33" t="s">
        <v>28</v>
      </c>
      <c r="B18" s="33" t="s">
        <v>48</v>
      </c>
      <c r="C18" s="34" t="s">
        <v>49</v>
      </c>
      <c r="D18" s="34" t="s">
        <v>25</v>
      </c>
      <c r="E18" s="35" t="s">
        <v>42</v>
      </c>
      <c r="F18" s="34" t="s">
        <v>23</v>
      </c>
    </row>
    <row r="19" spans="1:6" s="26" customFormat="1" ht="51" x14ac:dyDescent="0.2">
      <c r="A19" s="24" t="s">
        <v>29</v>
      </c>
      <c r="B19" s="36">
        <v>6</v>
      </c>
      <c r="C19" s="42">
        <v>6</v>
      </c>
      <c r="D19" s="42" t="str">
        <f>IFERROR(IF(Tableau1[[#This Row],[Nbre
listes présentées annotées / visées (=exploitées) (2)]]&lt;Tableau1[[#This Row],[Nbre listes potentielles (= gestionnaires sélectionnés dans l''échantillon) (1)]],"ko","ok")," ")</f>
        <v>ok</v>
      </c>
      <c r="E19" s="43"/>
      <c r="F19" s="44"/>
    </row>
    <row r="20" spans="1:6" s="26" customFormat="1" ht="31.5" customHeight="1" x14ac:dyDescent="0.2">
      <c r="A20" s="24" t="s">
        <v>11</v>
      </c>
      <c r="B20" s="36">
        <v>6</v>
      </c>
      <c r="C20" s="42">
        <v>6</v>
      </c>
      <c r="D20" s="42" t="str">
        <f>IFERROR(IF(Tableau1[[#This Row],[Nbre
listes présentées annotées / visées (=exploitées) (2)]]&lt;Tableau1[[#This Row],[Nbre listes potentielles (= gestionnaires sélectionnés dans l''échantillon) (1)]],"ko","ok")," ")</f>
        <v>ok</v>
      </c>
      <c r="E20" s="43"/>
      <c r="F20" s="43"/>
    </row>
    <row r="21" spans="1:6" s="26" customFormat="1" ht="31.5" customHeight="1" x14ac:dyDescent="0.2">
      <c r="A21" s="24" t="s">
        <v>12</v>
      </c>
      <c r="B21" s="36">
        <v>6</v>
      </c>
      <c r="C21" s="42">
        <v>3</v>
      </c>
      <c r="D21" s="42" t="str">
        <f>IFERROR(IF(Tableau1[[#This Row],[Nbre
listes présentées annotées / visées (=exploitées) (2)]]&lt;Tableau1[[#This Row],[Nbre listes potentielles (= gestionnaires sélectionnés dans l''échantillon) (1)]],"ko","ok")," ")</f>
        <v>ko</v>
      </c>
      <c r="E21" s="43"/>
      <c r="F21" s="43"/>
    </row>
    <row r="22" spans="1:6" s="26" customFormat="1" ht="51" x14ac:dyDescent="0.2">
      <c r="A22" s="24" t="s">
        <v>30</v>
      </c>
      <c r="B22" s="36"/>
      <c r="C22" s="42"/>
      <c r="D22" s="42" t="str">
        <f>IFERROR(IF(Tableau1[[#This Row],[Nbre
listes présentées annotées / visées (=exploitées) (2)]]&lt;Tableau1[[#This Row],[Nbre listes potentielles (= gestionnaires sélectionnés dans l''échantillon) (1)]],"ko","ok")," ")</f>
        <v>ok</v>
      </c>
      <c r="E22" s="43"/>
      <c r="F22" s="43"/>
    </row>
    <row r="23" spans="1:6" s="26" customFormat="1" ht="31.5" customHeight="1" x14ac:dyDescent="0.2">
      <c r="A23" s="31" t="s">
        <v>16</v>
      </c>
      <c r="B23" s="37"/>
      <c r="C23" s="42"/>
      <c r="D23" s="42" t="str">
        <f>IFERROR(IF(Tableau1[[#This Row],[Nbre
listes présentées annotées / visées (=exploitées) (2)]]&lt;Tableau1[[#This Row],[Nbre listes potentielles (= gestionnaires sélectionnés dans l''échantillon) (1)]],"ko","ok")," ")</f>
        <v>ok</v>
      </c>
      <c r="E23" s="43"/>
      <c r="F23" s="43"/>
    </row>
    <row r="24" spans="1:6" s="26" customFormat="1" ht="31.5" customHeight="1" x14ac:dyDescent="0.2">
      <c r="A24" s="24" t="s">
        <v>22</v>
      </c>
      <c r="B24" s="36"/>
      <c r="C24" s="42"/>
      <c r="D24" s="42" t="str">
        <f>IFERROR(IF(Tableau1[[#This Row],[Nbre
listes présentées annotées / visées (=exploitées) (2)]]&lt;Tableau1[[#This Row],[Nbre listes potentielles (= gestionnaires sélectionnés dans l''échantillon) (1)]],"ko","ok")," ")</f>
        <v>ok</v>
      </c>
      <c r="E24" s="43"/>
      <c r="F24" s="43"/>
    </row>
    <row r="25" spans="1:6" s="26" customFormat="1" ht="31.5" customHeight="1" x14ac:dyDescent="0.2">
      <c r="A25" s="32" t="s">
        <v>15</v>
      </c>
      <c r="B25" s="36"/>
      <c r="C25" s="42"/>
      <c r="D25" s="42" t="str">
        <f>IFERROR(IF(Tableau1[[#This Row],[Nbre
listes présentées annotées / visées (=exploitées) (2)]]&lt;Tableau1[[#This Row],[Nbre listes potentielles (= gestionnaires sélectionnés dans l''échantillon) (1)]],"ko","ok")," ")</f>
        <v>ok</v>
      </c>
      <c r="E25" s="43"/>
      <c r="F25" s="43"/>
    </row>
    <row r="26" spans="1:6" s="26" customFormat="1" ht="31.5" customHeight="1" x14ac:dyDescent="0.2">
      <c r="A26" s="31" t="s">
        <v>21</v>
      </c>
      <c r="B26" s="37"/>
      <c r="C26" s="42"/>
      <c r="D26" s="42" t="str">
        <f>IFERROR(IF(Tableau1[[#This Row],[Nbre
listes présentées annotées / visées (=exploitées) (2)]]&lt;Tableau1[[#This Row],[Nbre listes potentielles (= gestionnaires sélectionnés dans l''échantillon) (1)]],"ko","ok")," ")</f>
        <v>ok</v>
      </c>
      <c r="E26" s="43"/>
      <c r="F26" s="43"/>
    </row>
    <row r="27" spans="1:6" s="26" customFormat="1" ht="31.5" customHeight="1" x14ac:dyDescent="0.2">
      <c r="A27" s="32" t="s">
        <v>17</v>
      </c>
      <c r="B27" s="36"/>
      <c r="C27" s="42"/>
      <c r="D27" s="42" t="str">
        <f>IFERROR(IF(Tableau1[[#This Row],[Nbre
listes présentées annotées / visées (=exploitées) (2)]]&lt;Tableau1[[#This Row],[Nbre listes potentielles (= gestionnaires sélectionnés dans l''échantillon) (1)]],"ko","ok")," ")</f>
        <v>ok</v>
      </c>
      <c r="E27" s="43"/>
      <c r="F27" s="43"/>
    </row>
    <row r="28" spans="1:6" s="26" customFormat="1" ht="31.5" customHeight="1" x14ac:dyDescent="0.2">
      <c r="A28" s="32" t="s">
        <v>18</v>
      </c>
      <c r="B28" s="36"/>
      <c r="C28" s="42"/>
      <c r="D28" s="42" t="str">
        <f>IFERROR(IF(Tableau1[[#This Row],[Nbre
listes présentées annotées / visées (=exploitées) (2)]]&lt;Tableau1[[#This Row],[Nbre listes potentielles (= gestionnaires sélectionnés dans l''échantillon) (1)]],"ko","ok")," ")</f>
        <v>ok</v>
      </c>
      <c r="E28" s="43"/>
      <c r="F28" s="43"/>
    </row>
    <row r="29" spans="1:6" s="26" customFormat="1" ht="31.5" customHeight="1" x14ac:dyDescent="0.2">
      <c r="A29" s="32" t="s">
        <v>41</v>
      </c>
      <c r="B29" s="36"/>
      <c r="C29" s="42"/>
      <c r="D29" s="42" t="str">
        <f>IFERROR(IF(Tableau1[[#This Row],[Nbre
listes présentées annotées / visées (=exploitées) (2)]]&lt;Tableau1[[#This Row],[Nbre listes potentielles (= gestionnaires sélectionnés dans l''échantillon) (1)]],"ko","ok")," ")</f>
        <v>ok</v>
      </c>
      <c r="E29" s="43"/>
      <c r="F29" s="43"/>
    </row>
    <row r="30" spans="1:6" s="26" customFormat="1" ht="31.5" customHeight="1" x14ac:dyDescent="0.2">
      <c r="A30" s="46" t="s">
        <v>26</v>
      </c>
      <c r="B30" s="36"/>
      <c r="C30" s="42"/>
      <c r="D30" s="42" t="str">
        <f>IFERROR(IF(Tableau1[[#This Row],[Nbre
listes présentées annotées / visées (=exploitées) (2)]]&lt;Tableau1[[#This Row],[Nbre listes potentielles (= gestionnaires sélectionnés dans l''échantillon) (1)]],"ko","ok")," ")</f>
        <v>ok</v>
      </c>
      <c r="E30" s="43"/>
      <c r="F30" s="43"/>
    </row>
    <row r="31" spans="1:6" s="26" customFormat="1" ht="31.5" customHeight="1" x14ac:dyDescent="0.2">
      <c r="A31" s="46" t="s">
        <v>27</v>
      </c>
      <c r="B31" s="36"/>
      <c r="C31" s="42"/>
      <c r="D31" s="42" t="str">
        <f>IFERROR(IF(Tableau1[[#This Row],[Nbre
listes présentées annotées / visées (=exploitées) (2)]]&lt;Tableau1[[#This Row],[Nbre listes potentielles (= gestionnaires sélectionnés dans l''échantillon) (1)]],"ko","ok")," ")</f>
        <v>ok</v>
      </c>
      <c r="E31" s="43"/>
      <c r="F31" s="43"/>
    </row>
    <row r="32" spans="1:6" s="26" customFormat="1" ht="31.5" customHeight="1" x14ac:dyDescent="0.2">
      <c r="A32" s="32"/>
      <c r="B32" s="36"/>
      <c r="C32" s="42"/>
      <c r="D32" s="42" t="str">
        <f>IFERROR(IF(Tableau1[[#This Row],[Nbre
listes présentées annotées / visées (=exploitées) (2)]]&lt;Tableau1[[#This Row],[Nbre listes potentielles (= gestionnaires sélectionnés dans l''échantillon) (1)]],"ko","ok")," ")</f>
        <v>ok</v>
      </c>
      <c r="E32" s="43"/>
      <c r="F32" s="43"/>
    </row>
    <row r="33" spans="1:6" s="26" customFormat="1" ht="31.5" customHeight="1" x14ac:dyDescent="0.2">
      <c r="A33" s="32"/>
      <c r="B33" s="36"/>
      <c r="C33" s="42"/>
      <c r="D33" s="42" t="str">
        <f>IFERROR(IF(Tableau1[[#This Row],[Nbre
listes présentées annotées / visées (=exploitées) (2)]]&lt;Tableau1[[#This Row],[Nbre listes potentielles (= gestionnaires sélectionnés dans l''échantillon) (1)]],"ko","ok")," ")</f>
        <v>ok</v>
      </c>
      <c r="E33" s="43"/>
      <c r="F33" s="43"/>
    </row>
    <row r="34" spans="1:6" s="26" customFormat="1" ht="31.5" customHeight="1" thickBot="1" x14ac:dyDescent="0.25">
      <c r="A34" s="45"/>
      <c r="B34" s="36"/>
      <c r="C34" s="42"/>
      <c r="D34" s="42" t="str">
        <f>IFERROR(IF(Tableau1[[#This Row],[Nbre
listes présentées annotées / visées (=exploitées) (2)]]&lt;Tableau1[[#This Row],[Nbre listes potentielles (= gestionnaires sélectionnés dans l''échantillon) (1)]],"ko","ok")," ")</f>
        <v>ok</v>
      </c>
      <c r="E34" s="43"/>
      <c r="F34" s="43"/>
    </row>
    <row r="35" spans="1:6" s="26" customFormat="1" ht="24" customHeight="1" thickTop="1" x14ac:dyDescent="0.2">
      <c r="A35" s="38" t="s">
        <v>9</v>
      </c>
      <c r="B35" s="39">
        <f>SUBTOTAL(109,Tableau1[Nbre listes potentielles (= gestionnaires sélectionnés dans l''échantillon) (1)])</f>
        <v>18</v>
      </c>
      <c r="C35" s="39">
        <f>SUBTOTAL(109,Tableau1[Nbre
listes présentées annotées / visées (=exploitées) (2)])</f>
        <v>15</v>
      </c>
      <c r="D35" s="39">
        <f>COUNTIF(Tableau1[Constat différentiel],"ko")</f>
        <v>1</v>
      </c>
      <c r="E35" s="40">
        <f>SUBTOTAL(109,Tableau1[Nbre de dossiers de la liste en anomalie (relevée et traitée)])</f>
        <v>0</v>
      </c>
      <c r="F35" s="41"/>
    </row>
    <row r="37" spans="1:6" ht="61.5" customHeight="1" x14ac:dyDescent="0.25">
      <c r="A37" s="76" t="s">
        <v>63</v>
      </c>
      <c r="B37" s="77"/>
      <c r="C37" s="77"/>
      <c r="D37" s="77"/>
      <c r="E37" s="77"/>
      <c r="F37" s="77"/>
    </row>
    <row r="38" spans="1:6" x14ac:dyDescent="0.25">
      <c r="A38" s="72"/>
      <c r="B38" s="73"/>
      <c r="C38" s="72"/>
      <c r="D38" s="72"/>
      <c r="E38" s="72"/>
      <c r="F38" s="72"/>
    </row>
    <row r="39" spans="1:6" ht="46.15" customHeight="1" x14ac:dyDescent="0.25">
      <c r="A39" s="77" t="s">
        <v>50</v>
      </c>
      <c r="B39" s="77"/>
      <c r="C39" s="77"/>
      <c r="D39" s="77"/>
      <c r="E39" s="77"/>
      <c r="F39" s="77"/>
    </row>
  </sheetData>
  <mergeCells count="7">
    <mergeCell ref="A37:F37"/>
    <mergeCell ref="A39:F39"/>
    <mergeCell ref="A2:C4"/>
    <mergeCell ref="A6:B6"/>
    <mergeCell ref="A8:B8"/>
    <mergeCell ref="A10:B10"/>
    <mergeCell ref="C8:D8"/>
  </mergeCells>
  <printOptions horizontalCentered="1"/>
  <pageMargins left="0.51181102362204722" right="0.51181102362204722" top="0.74803149606299213" bottom="0.74803149606299213" header="0.31496062992125984" footer="0.31496062992125984"/>
  <pageSetup paperSize="9" scale="64"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topLeftCell="A23" workbookViewId="0">
      <selection activeCell="A38" sqref="A38:F38"/>
    </sheetView>
  </sheetViews>
  <sheetFormatPr baseColWidth="10" defaultColWidth="10.85546875" defaultRowHeight="15" x14ac:dyDescent="0.25"/>
  <cols>
    <col min="1" max="1" width="36.7109375" style="6" bestFit="1" customWidth="1"/>
    <col min="2" max="2" width="23.28515625" style="27" customWidth="1"/>
    <col min="3" max="3" width="16.7109375" style="6" customWidth="1"/>
    <col min="4" max="4" width="15.7109375" style="6" customWidth="1"/>
    <col min="5" max="5" width="18.85546875" style="6" customWidth="1"/>
    <col min="6" max="6" width="35" style="6" customWidth="1"/>
    <col min="7" max="16384" width="10.85546875" style="6"/>
  </cols>
  <sheetData>
    <row r="1" spans="1:6" ht="15.75" thickBot="1" x14ac:dyDescent="0.3">
      <c r="A1" s="1" t="s">
        <v>0</v>
      </c>
      <c r="B1" s="2"/>
      <c r="C1" s="3"/>
      <c r="D1" s="54"/>
      <c r="E1" s="4"/>
      <c r="F1" s="5"/>
    </row>
    <row r="2" spans="1:6" x14ac:dyDescent="0.25">
      <c r="A2" s="78" t="s">
        <v>47</v>
      </c>
      <c r="B2" s="79"/>
      <c r="C2" s="80"/>
      <c r="D2" s="55"/>
      <c r="E2" s="4"/>
      <c r="F2" s="5"/>
    </row>
    <row r="3" spans="1:6" x14ac:dyDescent="0.25">
      <c r="A3" s="81"/>
      <c r="B3" s="82"/>
      <c r="C3" s="83"/>
      <c r="D3" s="55"/>
      <c r="E3" s="4"/>
      <c r="F3" s="5"/>
    </row>
    <row r="4" spans="1:6" ht="15.75" thickBot="1" x14ac:dyDescent="0.3">
      <c r="A4" s="84"/>
      <c r="B4" s="85"/>
      <c r="C4" s="86"/>
      <c r="D4" s="55"/>
      <c r="E4" s="4"/>
      <c r="F4" s="5"/>
    </row>
    <row r="5" spans="1:6" ht="15.75" thickBot="1" x14ac:dyDescent="0.3">
      <c r="A5" s="7" t="s">
        <v>46</v>
      </c>
      <c r="B5"/>
      <c r="C5" s="7"/>
      <c r="D5" s="7"/>
      <c r="E5" s="8"/>
      <c r="F5" s="9"/>
    </row>
    <row r="6" spans="1:6" ht="15.75" thickBot="1" x14ac:dyDescent="0.3">
      <c r="A6" s="87"/>
      <c r="B6" s="88"/>
      <c r="C6" s="8"/>
      <c r="D6" s="8"/>
      <c r="E6" s="8"/>
      <c r="F6" s="9"/>
    </row>
    <row r="7" spans="1:6" ht="15.75" thickBot="1" x14ac:dyDescent="0.3">
      <c r="A7" s="7" t="s">
        <v>1</v>
      </c>
      <c r="B7"/>
      <c r="C7" s="8" t="s">
        <v>2</v>
      </c>
      <c r="D7" s="8"/>
      <c r="E7" s="8"/>
      <c r="F7" s="10"/>
    </row>
    <row r="8" spans="1:6" ht="15.75" thickBot="1" x14ac:dyDescent="0.3">
      <c r="A8" s="87"/>
      <c r="B8" s="88"/>
      <c r="C8" s="89"/>
      <c r="D8" s="90"/>
      <c r="E8" s="5"/>
      <c r="F8" s="5"/>
    </row>
    <row r="9" spans="1:6" ht="15.75" thickBot="1" x14ac:dyDescent="0.3">
      <c r="A9" s="7" t="s">
        <v>3</v>
      </c>
      <c r="B9"/>
      <c r="C9" s="8"/>
      <c r="D9" s="8"/>
      <c r="E9" s="8"/>
      <c r="F9" s="5"/>
    </row>
    <row r="10" spans="1:6" ht="15.75" thickBot="1" x14ac:dyDescent="0.3">
      <c r="A10" s="87"/>
      <c r="B10" s="88"/>
      <c r="C10" s="8"/>
      <c r="D10" s="8"/>
      <c r="E10" s="8"/>
      <c r="F10" s="5"/>
    </row>
    <row r="11" spans="1:6" x14ac:dyDescent="0.25">
      <c r="A11" s="7"/>
      <c r="B11"/>
      <c r="C11" s="7"/>
      <c r="D11" s="7"/>
      <c r="E11" s="7"/>
      <c r="F11" s="5"/>
    </row>
    <row r="12" spans="1:6" ht="15.75" thickBot="1" x14ac:dyDescent="0.3">
      <c r="A12"/>
      <c r="B12" s="11" t="s">
        <v>4</v>
      </c>
      <c r="C12" s="7"/>
      <c r="D12" s="7"/>
      <c r="E12" s="7"/>
      <c r="F12" s="5"/>
    </row>
    <row r="13" spans="1:6" ht="15.75" thickBot="1" x14ac:dyDescent="0.3">
      <c r="A13" s="7"/>
      <c r="B13" s="12" t="s">
        <v>24</v>
      </c>
      <c r="C13" s="13">
        <f>Tableau14[[#Totals],[Nbre listes potentielles (= gestionnaires sélectionnés dans l''échantillon) (1)]]</f>
        <v>18</v>
      </c>
      <c r="D13" s="9"/>
      <c r="E13"/>
      <c r="F13" s="5"/>
    </row>
    <row r="14" spans="1:6" ht="15.75" thickBot="1" x14ac:dyDescent="0.3">
      <c r="A14" s="7"/>
      <c r="B14" s="12" t="s">
        <v>6</v>
      </c>
      <c r="C14" s="14">
        <f>(Tableau14[[#Totals],[Nbre listes potentielles (= gestionnaires sélectionnés dans l''échantillon) (1)]]-Tableau14[[#Totals],[Nbre
listes présentées annotées / visées (=exploitées) (2)]])/Tableau14[[#Totals],[Nbre listes potentielles (= gestionnaires sélectionnés dans l''échantillon) (1)]]</f>
        <v>0.16666666666666666</v>
      </c>
      <c r="D14" s="16"/>
      <c r="E14"/>
      <c r="F14" s="15">
        <f t="shared" ref="F14" si="0">IF(COUNTA(F20:F49)&gt;0,1,0)</f>
        <v>0</v>
      </c>
    </row>
    <row r="15" spans="1:6" x14ac:dyDescent="0.25">
      <c r="A15" s="7"/>
      <c r="B15" s="12"/>
      <c r="C15" s="16"/>
      <c r="D15" s="16"/>
      <c r="E15"/>
      <c r="F15" s="15"/>
    </row>
    <row r="16" spans="1:6" x14ac:dyDescent="0.25">
      <c r="A16" s="17"/>
      <c r="B16" t="s">
        <v>7</v>
      </c>
      <c r="C16" s="7"/>
      <c r="D16" s="7"/>
      <c r="E16" s="7"/>
      <c r="F16" s="15">
        <f>IF(F14&gt;COUNTA(#REF!),1,0)</f>
        <v>0</v>
      </c>
    </row>
    <row r="17" spans="1:6" ht="25.5" customHeight="1" x14ac:dyDescent="0.25">
      <c r="A17" s="47" t="s">
        <v>10</v>
      </c>
      <c r="B17" s="19"/>
      <c r="C17" s="18"/>
      <c r="D17" s="18"/>
      <c r="E17" s="20"/>
      <c r="F17" s="20"/>
    </row>
    <row r="18" spans="1:6" ht="66.75" customHeight="1" x14ac:dyDescent="0.25">
      <c r="A18" s="33" t="s">
        <v>51</v>
      </c>
      <c r="B18" s="33" t="s">
        <v>48</v>
      </c>
      <c r="C18" s="34" t="s">
        <v>49</v>
      </c>
      <c r="D18" s="34" t="s">
        <v>25</v>
      </c>
      <c r="E18" s="35" t="s">
        <v>42</v>
      </c>
      <c r="F18" s="34" t="s">
        <v>23</v>
      </c>
    </row>
    <row r="19" spans="1:6" s="26" customFormat="1" ht="51" x14ac:dyDescent="0.2">
      <c r="A19" s="24" t="s">
        <v>60</v>
      </c>
      <c r="B19" s="36">
        <v>6</v>
      </c>
      <c r="C19" s="42">
        <v>6</v>
      </c>
      <c r="D19" s="42" t="str">
        <f>IFERROR(IF(Tableau14[[#This Row],[Nbre
listes présentées annotées / visées (=exploitées) (2)]]&lt;Tableau14[[#This Row],[Nbre listes potentielles (= gestionnaires sélectionnés dans l''échantillon) (1)]],"ko","ok")," ")</f>
        <v>ok</v>
      </c>
      <c r="E19" s="43"/>
      <c r="F19" s="44"/>
    </row>
    <row r="20" spans="1:6" s="26" customFormat="1" ht="38.25" x14ac:dyDescent="0.2">
      <c r="A20" s="24" t="s">
        <v>58</v>
      </c>
      <c r="B20" s="36">
        <v>6</v>
      </c>
      <c r="C20" s="42">
        <v>6</v>
      </c>
      <c r="D20" s="42" t="str">
        <f>IFERROR(IF(Tableau14[[#This Row],[Nbre
listes présentées annotées / visées (=exploitées) (2)]]&lt;Tableau14[[#This Row],[Nbre listes potentielles (= gestionnaires sélectionnés dans l''échantillon) (1)]],"ko","ok")," ")</f>
        <v>ok</v>
      </c>
      <c r="E20" s="43"/>
      <c r="F20" s="43"/>
    </row>
    <row r="21" spans="1:6" s="26" customFormat="1" ht="31.5" customHeight="1" x14ac:dyDescent="0.2">
      <c r="A21" s="24" t="s">
        <v>52</v>
      </c>
      <c r="B21" s="36">
        <v>6</v>
      </c>
      <c r="C21" s="42">
        <v>3</v>
      </c>
      <c r="D21" s="42" t="str">
        <f>IFERROR(IF(Tableau14[[#This Row],[Nbre
listes présentées annotées / visées (=exploitées) (2)]]&lt;Tableau14[[#This Row],[Nbre listes potentielles (= gestionnaires sélectionnés dans l''échantillon) (1)]],"ko","ok")," ")</f>
        <v>ko</v>
      </c>
      <c r="E21" s="43"/>
      <c r="F21" s="43"/>
    </row>
    <row r="22" spans="1:6" s="26" customFormat="1" ht="31.5" customHeight="1" x14ac:dyDescent="0.2">
      <c r="A22" s="24" t="s">
        <v>59</v>
      </c>
      <c r="B22" s="36"/>
      <c r="C22" s="42"/>
      <c r="D22" s="42" t="str">
        <f>IFERROR(IF(Tableau14[[#This Row],[Nbre
listes présentées annotées / visées (=exploitées) (2)]]&lt;Tableau14[[#This Row],[Nbre listes potentielles (= gestionnaires sélectionnés dans l''échantillon) (1)]],"ko","ok")," ")</f>
        <v>ok</v>
      </c>
      <c r="E22" s="43"/>
      <c r="F22" s="43"/>
    </row>
    <row r="23" spans="1:6" s="26" customFormat="1" ht="25.5" x14ac:dyDescent="0.2">
      <c r="A23" s="24" t="s">
        <v>53</v>
      </c>
      <c r="B23" s="36"/>
      <c r="C23" s="42"/>
      <c r="D23" s="42" t="str">
        <f>IFERROR(IF(Tableau14[[#This Row],[Nbre
listes présentées annotées / visées (=exploitées) (2)]]&lt;Tableau14[[#This Row],[Nbre listes potentielles (= gestionnaires sélectionnés dans l''échantillon) (1)]],"ko","ok")," ")</f>
        <v>ok</v>
      </c>
      <c r="E23" s="43"/>
      <c r="F23" s="43"/>
    </row>
    <row r="24" spans="1:6" s="26" customFormat="1" ht="31.5" customHeight="1" x14ac:dyDescent="0.2">
      <c r="A24" s="31" t="s">
        <v>54</v>
      </c>
      <c r="B24" s="37"/>
      <c r="C24" s="42"/>
      <c r="D24" s="42" t="str">
        <f>IFERROR(IF(Tableau14[[#This Row],[Nbre
listes présentées annotées / visées (=exploitées) (2)]]&lt;Tableau14[[#This Row],[Nbre listes potentielles (= gestionnaires sélectionnés dans l''échantillon) (1)]],"ko","ok")," ")</f>
        <v>ok</v>
      </c>
      <c r="E24" s="43"/>
      <c r="F24" s="43"/>
    </row>
    <row r="25" spans="1:6" s="26" customFormat="1" ht="31.5" customHeight="1" x14ac:dyDescent="0.2">
      <c r="A25" s="31" t="s">
        <v>61</v>
      </c>
      <c r="B25" s="37"/>
      <c r="C25" s="42"/>
      <c r="D25" s="42" t="str">
        <f>IFERROR(IF(Tableau14[[#This Row],[Nbre
listes présentées annotées / visées (=exploitées) (2)]]&lt;Tableau14[[#This Row],[Nbre listes potentielles (= gestionnaires sélectionnés dans l''échantillon) (1)]],"ko","ok")," ")</f>
        <v>ok</v>
      </c>
      <c r="E25" s="43"/>
      <c r="F25" s="43"/>
    </row>
    <row r="26" spans="1:6" s="26" customFormat="1" ht="31.5" customHeight="1" x14ac:dyDescent="0.2">
      <c r="A26" s="24" t="s">
        <v>55</v>
      </c>
      <c r="B26" s="36"/>
      <c r="C26" s="42"/>
      <c r="D26" s="42" t="str">
        <f>IFERROR(IF(Tableau14[[#This Row],[Nbre
listes présentées annotées / visées (=exploitées) (2)]]&lt;Tableau14[[#This Row],[Nbre listes potentielles (= gestionnaires sélectionnés dans l''échantillon) (1)]],"ko","ok")," ")</f>
        <v>ok</v>
      </c>
      <c r="E26" s="43"/>
      <c r="F26" s="43"/>
    </row>
    <row r="27" spans="1:6" s="26" customFormat="1" ht="31.5" customHeight="1" x14ac:dyDescent="0.2">
      <c r="A27" s="32" t="s">
        <v>56</v>
      </c>
      <c r="B27" s="36"/>
      <c r="C27" s="42"/>
      <c r="D27" s="42" t="str">
        <f>IFERROR(IF(Tableau14[[#This Row],[Nbre
listes présentées annotées / visées (=exploitées) (2)]]&lt;Tableau14[[#This Row],[Nbre listes potentielles (= gestionnaires sélectionnés dans l''échantillon) (1)]],"ko","ok")," ")</f>
        <v>ok</v>
      </c>
      <c r="E27" s="43"/>
      <c r="F27" s="43"/>
    </row>
    <row r="28" spans="1:6" s="26" customFormat="1" ht="31.5" customHeight="1" x14ac:dyDescent="0.2">
      <c r="A28" s="31" t="s">
        <v>57</v>
      </c>
      <c r="B28" s="37"/>
      <c r="C28" s="42"/>
      <c r="D28" s="42" t="str">
        <f>IFERROR(IF(Tableau14[[#This Row],[Nbre
listes présentées annotées / visées (=exploitées) (2)]]&lt;Tableau14[[#This Row],[Nbre listes potentielles (= gestionnaires sélectionnés dans l''échantillon) (1)]],"ko","ok")," ")</f>
        <v>ok</v>
      </c>
      <c r="E28" s="43"/>
      <c r="F28" s="43"/>
    </row>
    <row r="29" spans="1:6" s="26" customFormat="1" ht="31.5" customHeight="1" x14ac:dyDescent="0.2">
      <c r="A29" s="32"/>
      <c r="B29" s="36"/>
      <c r="C29" s="42"/>
      <c r="D29" s="42" t="str">
        <f>IFERROR(IF(Tableau14[[#This Row],[Nbre
listes présentées annotées / visées (=exploitées) (2)]]&lt;Tableau14[[#This Row],[Nbre listes potentielles (= gestionnaires sélectionnés dans l''échantillon) (1)]],"ko","ok")," ")</f>
        <v>ok</v>
      </c>
      <c r="E29" s="43"/>
      <c r="F29" s="43"/>
    </row>
    <row r="30" spans="1:6" s="26" customFormat="1" ht="31.5" customHeight="1" x14ac:dyDescent="0.2">
      <c r="A30" s="32"/>
      <c r="B30" s="36"/>
      <c r="C30" s="42"/>
      <c r="D30" s="42" t="str">
        <f>IFERROR(IF(Tableau14[[#This Row],[Nbre
listes présentées annotées / visées (=exploitées) (2)]]&lt;Tableau14[[#This Row],[Nbre listes potentielles (= gestionnaires sélectionnés dans l''échantillon) (1)]],"ko","ok")," ")</f>
        <v>ok</v>
      </c>
      <c r="E30" s="43"/>
      <c r="F30" s="43"/>
    </row>
    <row r="31" spans="1:6" s="26" customFormat="1" ht="31.5" customHeight="1" x14ac:dyDescent="0.2">
      <c r="A31" s="32"/>
      <c r="B31" s="36"/>
      <c r="C31" s="42"/>
      <c r="D31" s="42" t="str">
        <f>IFERROR(IF(Tableau14[[#This Row],[Nbre
listes présentées annotées / visées (=exploitées) (2)]]&lt;Tableau14[[#This Row],[Nbre listes potentielles (= gestionnaires sélectionnés dans l''échantillon) (1)]],"ko","ok")," ")</f>
        <v>ok</v>
      </c>
      <c r="E31" s="43"/>
      <c r="F31" s="43"/>
    </row>
    <row r="32" spans="1:6" s="26" customFormat="1" ht="31.5" customHeight="1" x14ac:dyDescent="0.2">
      <c r="A32" s="32"/>
      <c r="B32" s="36"/>
      <c r="C32" s="42"/>
      <c r="D32" s="42" t="str">
        <f>IFERROR(IF(Tableau14[[#This Row],[Nbre
listes présentées annotées / visées (=exploitées) (2)]]&lt;Tableau14[[#This Row],[Nbre listes potentielles (= gestionnaires sélectionnés dans l''échantillon) (1)]],"ko","ok")," ")</f>
        <v>ok</v>
      </c>
      <c r="E32" s="43"/>
      <c r="F32" s="43"/>
    </row>
    <row r="33" spans="1:6" s="26" customFormat="1" ht="31.5" customHeight="1" thickBot="1" x14ac:dyDescent="0.25">
      <c r="A33" s="45"/>
      <c r="B33" s="36"/>
      <c r="C33" s="42"/>
      <c r="D33" s="42" t="str">
        <f>IFERROR(IF(Tableau14[[#This Row],[Nbre
listes présentées annotées / visées (=exploitées) (2)]]&lt;Tableau14[[#This Row],[Nbre listes potentielles (= gestionnaires sélectionnés dans l''échantillon) (1)]],"ko","ok")," ")</f>
        <v>ok</v>
      </c>
      <c r="E33" s="43"/>
      <c r="F33" s="43"/>
    </row>
    <row r="34" spans="1:6" s="26" customFormat="1" ht="24" customHeight="1" thickTop="1" x14ac:dyDescent="0.2">
      <c r="A34" s="38" t="s">
        <v>9</v>
      </c>
      <c r="B34" s="39">
        <f>SUBTOTAL(109,Tableau14[Nbre listes potentielles (= gestionnaires sélectionnés dans l''échantillon) (1)])</f>
        <v>18</v>
      </c>
      <c r="C34" s="39">
        <f>SUBTOTAL(109,Tableau14[Nbre
listes présentées annotées / visées (=exploitées) (2)])</f>
        <v>15</v>
      </c>
      <c r="D34" s="39">
        <f>COUNTIF(Tableau14[Constat différentiel],"ko")</f>
        <v>1</v>
      </c>
      <c r="E34" s="74">
        <f>SUBTOTAL(109,Tableau14[Nbre de dossiers de la liste en anomalie (relevée et traitée)])</f>
        <v>0</v>
      </c>
      <c r="F34" s="75"/>
    </row>
    <row r="36" spans="1:6" ht="60.75" customHeight="1" x14ac:dyDescent="0.25">
      <c r="A36" s="76" t="s">
        <v>62</v>
      </c>
      <c r="B36" s="77"/>
      <c r="C36" s="77"/>
      <c r="D36" s="77"/>
      <c r="E36" s="77"/>
      <c r="F36" s="77"/>
    </row>
    <row r="37" spans="1:6" x14ac:dyDescent="0.25">
      <c r="A37" s="72"/>
      <c r="B37" s="73"/>
      <c r="C37" s="72"/>
      <c r="D37" s="72"/>
      <c r="E37" s="72"/>
      <c r="F37" s="72"/>
    </row>
    <row r="38" spans="1:6" ht="46.15" customHeight="1" x14ac:dyDescent="0.25">
      <c r="A38" s="77" t="s">
        <v>50</v>
      </c>
      <c r="B38" s="77"/>
      <c r="C38" s="77"/>
      <c r="D38" s="77"/>
      <c r="E38" s="77"/>
      <c r="F38" s="77"/>
    </row>
  </sheetData>
  <mergeCells count="7">
    <mergeCell ref="A38:F38"/>
    <mergeCell ref="A2:C4"/>
    <mergeCell ref="A6:B6"/>
    <mergeCell ref="A8:B8"/>
    <mergeCell ref="C8:D8"/>
    <mergeCell ref="A10:B10"/>
    <mergeCell ref="A36:F36"/>
  </mergeCells>
  <printOptions horizontalCentered="1"/>
  <pageMargins left="0.51181102362204722" right="0.51181102362204722" top="0.74803149606299213" bottom="0.74803149606299213" header="0.31496062992125984" footer="0.31496062992125984"/>
  <pageSetup paperSize="9" scale="64"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4"/>
  <sheetViews>
    <sheetView topLeftCell="A7" workbookViewId="0">
      <selection activeCell="B37" sqref="B37:B38"/>
    </sheetView>
  </sheetViews>
  <sheetFormatPr baseColWidth="10" defaultColWidth="10.85546875" defaultRowHeight="15" x14ac:dyDescent="0.25"/>
  <cols>
    <col min="1" max="1" width="28.7109375" style="6" customWidth="1"/>
    <col min="2" max="2" width="17.42578125" style="27" customWidth="1"/>
    <col min="3" max="4" width="15.7109375" style="6" customWidth="1"/>
    <col min="5" max="5" width="10" style="6" customWidth="1"/>
    <col min="6" max="16384" width="10.85546875" style="6"/>
  </cols>
  <sheetData>
    <row r="1" spans="1:11" ht="15.75" thickBot="1" x14ac:dyDescent="0.3">
      <c r="A1" s="70" t="s">
        <v>43</v>
      </c>
    </row>
    <row r="2" spans="1:11" ht="15.75" thickBot="1" x14ac:dyDescent="0.3">
      <c r="A2" s="1" t="s">
        <v>0</v>
      </c>
      <c r="B2" s="2"/>
      <c r="C2" s="3"/>
      <c r="D2" s="4"/>
      <c r="E2" s="4"/>
      <c r="F2" s="4"/>
      <c r="G2" s="4"/>
      <c r="H2" s="5"/>
      <c r="I2" s="5"/>
      <c r="J2"/>
      <c r="K2"/>
    </row>
    <row r="3" spans="1:11" x14ac:dyDescent="0.25">
      <c r="A3" s="78" t="s">
        <v>44</v>
      </c>
      <c r="B3" s="79"/>
      <c r="C3" s="80"/>
      <c r="D3" s="4"/>
      <c r="E3" s="4"/>
      <c r="F3" s="4"/>
      <c r="G3" s="4"/>
      <c r="H3" s="5"/>
      <c r="I3" s="5"/>
      <c r="J3"/>
      <c r="K3"/>
    </row>
    <row r="4" spans="1:11" x14ac:dyDescent="0.25">
      <c r="A4" s="81"/>
      <c r="B4" s="82"/>
      <c r="C4" s="83"/>
      <c r="D4" s="4"/>
      <c r="E4" s="4"/>
      <c r="F4" s="4"/>
      <c r="G4" s="4"/>
      <c r="H4" s="5"/>
      <c r="I4" s="5"/>
      <c r="J4"/>
      <c r="K4"/>
    </row>
    <row r="5" spans="1:11" ht="15.75" thickBot="1" x14ac:dyDescent="0.3">
      <c r="A5" s="84"/>
      <c r="B5" s="85"/>
      <c r="C5" s="86"/>
      <c r="D5" s="4"/>
      <c r="E5" s="4"/>
      <c r="F5" s="4"/>
      <c r="G5" s="4"/>
      <c r="H5" s="5"/>
      <c r="I5" s="5"/>
      <c r="J5"/>
      <c r="K5"/>
    </row>
    <row r="6" spans="1:11" ht="15.75" thickBot="1" x14ac:dyDescent="0.3">
      <c r="A6" s="7" t="s">
        <v>46</v>
      </c>
      <c r="B6"/>
      <c r="C6" s="7"/>
      <c r="D6" s="8"/>
      <c r="E6" s="9"/>
      <c r="F6" s="9"/>
      <c r="G6" s="9"/>
      <c r="H6" s="9"/>
      <c r="I6" s="5"/>
      <c r="J6" s="5"/>
      <c r="K6"/>
    </row>
    <row r="7" spans="1:11" ht="15.75" thickBot="1" x14ac:dyDescent="0.3">
      <c r="A7" s="87"/>
      <c r="B7" s="88"/>
      <c r="C7" s="8"/>
      <c r="D7" s="8"/>
      <c r="E7" s="9"/>
      <c r="F7" s="9"/>
      <c r="G7" s="9"/>
      <c r="H7" s="9"/>
      <c r="I7" s="5"/>
      <c r="J7" s="5"/>
      <c r="K7"/>
    </row>
    <row r="8" spans="1:11" ht="15.75" thickBot="1" x14ac:dyDescent="0.3">
      <c r="A8" s="7" t="s">
        <v>1</v>
      </c>
      <c r="B8"/>
      <c r="C8" s="8" t="s">
        <v>2</v>
      </c>
      <c r="D8" s="8"/>
      <c r="E8" s="10"/>
      <c r="F8" s="5"/>
      <c r="G8" s="5"/>
      <c r="H8" s="5"/>
      <c r="I8" s="5"/>
      <c r="J8" s="5"/>
      <c r="K8"/>
    </row>
    <row r="9" spans="1:11" ht="15.75" thickBot="1" x14ac:dyDescent="0.3">
      <c r="A9" s="87"/>
      <c r="B9" s="88"/>
      <c r="C9" s="89"/>
      <c r="D9" s="90"/>
      <c r="E9" s="5"/>
      <c r="F9" s="5"/>
      <c r="G9" s="5"/>
      <c r="H9" s="5"/>
      <c r="I9" s="5"/>
      <c r="J9" s="5"/>
      <c r="K9"/>
    </row>
    <row r="10" spans="1:11" ht="15.75" thickBot="1" x14ac:dyDescent="0.3">
      <c r="A10" s="7" t="s">
        <v>3</v>
      </c>
      <c r="B10"/>
      <c r="C10" s="8"/>
      <c r="D10" s="8"/>
      <c r="E10" s="5"/>
      <c r="F10" s="5"/>
      <c r="G10" s="5"/>
      <c r="H10" s="5"/>
      <c r="I10" s="5"/>
      <c r="J10" s="5"/>
      <c r="K10"/>
    </row>
    <row r="11" spans="1:11" ht="15.75" thickBot="1" x14ac:dyDescent="0.3">
      <c r="A11" s="87"/>
      <c r="B11" s="88"/>
      <c r="C11" s="8"/>
      <c r="D11" s="8"/>
      <c r="E11" s="5"/>
      <c r="F11" s="5"/>
      <c r="G11" s="5"/>
      <c r="H11" s="5"/>
      <c r="I11" s="5"/>
      <c r="J11" s="5"/>
      <c r="K11"/>
    </row>
    <row r="12" spans="1:11" x14ac:dyDescent="0.25">
      <c r="A12" s="7"/>
      <c r="B12"/>
      <c r="C12" s="7"/>
      <c r="D12" s="7"/>
      <c r="E12" s="5"/>
      <c r="F12" s="5"/>
      <c r="G12" s="5"/>
      <c r="H12" s="5"/>
      <c r="I12" s="5"/>
      <c r="J12" s="5"/>
      <c r="K12"/>
    </row>
    <row r="13" spans="1:11" ht="15.75" thickBot="1" x14ac:dyDescent="0.3">
      <c r="A13"/>
      <c r="B13" s="11" t="s">
        <v>4</v>
      </c>
      <c r="C13" s="7"/>
      <c r="D13" s="7"/>
      <c r="E13" s="5"/>
      <c r="F13" s="5"/>
      <c r="G13" s="5"/>
      <c r="H13" s="5"/>
      <c r="I13" s="5"/>
      <c r="J13" s="5"/>
      <c r="K13"/>
    </row>
    <row r="14" spans="1:11" ht="15.75" thickBot="1" x14ac:dyDescent="0.3">
      <c r="A14" s="7"/>
      <c r="B14" s="12" t="s">
        <v>5</v>
      </c>
      <c r="C14" s="13">
        <f>Tableau13[[#Totals],[NB 
dossiers contrôlés]]</f>
        <v>0</v>
      </c>
      <c r="D14"/>
      <c r="E14" s="5"/>
      <c r="F14" s="5"/>
      <c r="G14" s="5"/>
      <c r="H14" s="5"/>
      <c r="I14" s="5"/>
      <c r="J14" s="5"/>
      <c r="K14"/>
    </row>
    <row r="15" spans="1:11" ht="15.75" thickBot="1" x14ac:dyDescent="0.3">
      <c r="A15" s="7"/>
      <c r="B15" s="12" t="s">
        <v>6</v>
      </c>
      <c r="C15" s="56" t="e">
        <f>Tableau13[[#Totals],[Nbre de dossiers en anomalie]]/Tableau13[[#Totals],[NB 
dossiers contrôlés]]</f>
        <v>#DIV/0!</v>
      </c>
      <c r="D15"/>
      <c r="E15" s="15">
        <f>IF(COUNTA(E23:E38)&gt;0,1,0)</f>
        <v>1</v>
      </c>
      <c r="F15" s="15">
        <f t="shared" ref="F15:I15" si="0">IF(COUNTA(F21:F38)&gt;0,1,0)</f>
        <v>1</v>
      </c>
      <c r="G15" s="15">
        <f t="shared" si="0"/>
        <v>1</v>
      </c>
      <c r="H15" s="15"/>
      <c r="I15" s="15">
        <f t="shared" si="0"/>
        <v>1</v>
      </c>
      <c r="J15" s="15">
        <f>IF(COUNTA(J21:J25)&gt;0,1,0)</f>
        <v>0</v>
      </c>
      <c r="K15"/>
    </row>
    <row r="16" spans="1:11" x14ac:dyDescent="0.25">
      <c r="A16" s="7"/>
      <c r="B16" s="12"/>
      <c r="C16" s="16"/>
      <c r="D16"/>
      <c r="E16" s="15"/>
      <c r="F16" s="15"/>
      <c r="G16" s="15"/>
      <c r="H16" s="15"/>
      <c r="I16" s="15"/>
      <c r="J16" s="15"/>
      <c r="K16"/>
    </row>
    <row r="17" spans="1:11" x14ac:dyDescent="0.25">
      <c r="A17" s="17"/>
      <c r="B17" t="s">
        <v>7</v>
      </c>
      <c r="C17" s="7"/>
      <c r="D17" s="7"/>
      <c r="E17" s="15">
        <f>IF(E15&gt;COUNTA(#REF!),1,0)</f>
        <v>0</v>
      </c>
      <c r="F17" s="15">
        <f>IF(F15&gt;COUNTA(#REF!),1,0)</f>
        <v>0</v>
      </c>
      <c r="G17" s="15">
        <f>IF(G15&gt;COUNTA(#REF!),1,0)</f>
        <v>0</v>
      </c>
      <c r="H17" s="15"/>
      <c r="I17" s="15">
        <f>IF(I15&gt;COUNTA(#REF!),1,0)</f>
        <v>0</v>
      </c>
      <c r="J17" s="15">
        <f>IF(J15&gt;COUNTA(#REF!),1,0)</f>
        <v>0</v>
      </c>
      <c r="K17"/>
    </row>
    <row r="18" spans="1:11" ht="25.5" customHeight="1" x14ac:dyDescent="0.25">
      <c r="A18" s="18"/>
      <c r="B18" s="19"/>
      <c r="C18" s="18"/>
      <c r="D18" s="20"/>
      <c r="E18" s="53"/>
    </row>
    <row r="19" spans="1:11" ht="45" x14ac:dyDescent="0.25">
      <c r="A19" s="21" t="s">
        <v>19</v>
      </c>
      <c r="B19" s="22" t="s">
        <v>8</v>
      </c>
      <c r="C19" s="23" t="s">
        <v>20</v>
      </c>
      <c r="D19" s="22" t="s">
        <v>40</v>
      </c>
    </row>
    <row r="20" spans="1:11" s="26" customFormat="1" ht="27" customHeight="1" x14ac:dyDescent="0.2">
      <c r="A20" s="24" t="s">
        <v>13</v>
      </c>
      <c r="B20" s="57"/>
      <c r="C20" s="25"/>
      <c r="D20" s="50" t="str">
        <f>IFERROR(Tableau13[[#This Row],[Nbre de dossiers en anomalie]]/Tableau13[[#This Row],[NB 
dossiers contrôlés]]," ")</f>
        <v xml:space="preserve"> </v>
      </c>
    </row>
    <row r="21" spans="1:11" s="26" customFormat="1" ht="27" customHeight="1" x14ac:dyDescent="0.2">
      <c r="A21" s="24" t="s">
        <v>14</v>
      </c>
      <c r="B21" s="57"/>
      <c r="C21" s="25"/>
      <c r="D21" s="59" t="str">
        <f>IFERROR(Tableau13[[#This Row],[Nbre de dossiers en anomalie]]/Tableau13[[#This Row],[NB 
dossiers contrôlés]]," ")</f>
        <v xml:space="preserve"> </v>
      </c>
    </row>
    <row r="22" spans="1:11" s="26" customFormat="1" ht="24" customHeight="1" x14ac:dyDescent="0.2">
      <c r="A22" s="28" t="s">
        <v>9</v>
      </c>
      <c r="B22" s="58">
        <f>SUBTOTAL(109,Tableau13[NB 
dossiers contrôlés])</f>
        <v>0</v>
      </c>
      <c r="C22" s="29">
        <f>SUBTOTAL(109,Tableau13[Nbre de dossiers en anomalie])</f>
        <v>0</v>
      </c>
      <c r="D22" s="30"/>
    </row>
    <row r="25" spans="1:11" x14ac:dyDescent="0.25">
      <c r="A25" s="51" t="s">
        <v>39</v>
      </c>
      <c r="B25" s="52"/>
      <c r="C25" s="51"/>
      <c r="D25" s="51"/>
      <c r="E25" s="51"/>
      <c r="F25" s="51"/>
      <c r="G25" s="51"/>
      <c r="H25" s="51"/>
      <c r="I25" s="51"/>
      <c r="J25" s="51"/>
    </row>
    <row r="26" spans="1:11" ht="24.75" customHeight="1" x14ac:dyDescent="0.25">
      <c r="A26" s="61" t="s">
        <v>13</v>
      </c>
      <c r="B26" s="62"/>
      <c r="C26" s="63"/>
      <c r="D26" s="63"/>
      <c r="E26" s="63"/>
      <c r="F26" s="63"/>
      <c r="G26" s="63"/>
      <c r="H26" s="63"/>
      <c r="I26" s="63"/>
      <c r="J26" s="63"/>
    </row>
    <row r="27" spans="1:11" ht="28.5" customHeight="1" x14ac:dyDescent="0.25">
      <c r="A27" s="91" t="s">
        <v>31</v>
      </c>
      <c r="B27" s="91" t="s">
        <v>32</v>
      </c>
      <c r="C27" s="91"/>
      <c r="D27" s="91"/>
      <c r="E27" s="91"/>
      <c r="F27" s="91" t="s">
        <v>33</v>
      </c>
      <c r="G27" s="91"/>
      <c r="H27" s="91" t="s">
        <v>34</v>
      </c>
      <c r="I27" s="91"/>
      <c r="J27" s="91"/>
    </row>
    <row r="28" spans="1:11" ht="21" customHeight="1" x14ac:dyDescent="0.25">
      <c r="A28" s="91"/>
      <c r="B28" s="99" t="s">
        <v>35</v>
      </c>
      <c r="C28" s="99"/>
      <c r="D28" s="99" t="s">
        <v>36</v>
      </c>
      <c r="E28" s="99"/>
      <c r="F28" s="48" t="s">
        <v>37</v>
      </c>
      <c r="G28" s="48" t="s">
        <v>38</v>
      </c>
      <c r="H28" s="91"/>
      <c r="I28" s="91"/>
      <c r="J28" s="91"/>
    </row>
    <row r="29" spans="1:11" ht="22.5" customHeight="1" x14ac:dyDescent="0.25">
      <c r="A29" s="49"/>
      <c r="B29" s="94"/>
      <c r="C29" s="94"/>
      <c r="D29" s="92"/>
      <c r="E29" s="92"/>
      <c r="F29" s="49"/>
      <c r="G29" s="49"/>
      <c r="H29" s="96"/>
      <c r="I29" s="97"/>
      <c r="J29" s="98"/>
    </row>
    <row r="30" spans="1:11" ht="22.5" customHeight="1" x14ac:dyDescent="0.25">
      <c r="A30" s="49"/>
      <c r="B30" s="94"/>
      <c r="C30" s="94"/>
      <c r="D30" s="92"/>
      <c r="E30" s="92"/>
      <c r="F30" s="49"/>
      <c r="G30" s="49"/>
      <c r="H30" s="96"/>
      <c r="I30" s="97"/>
      <c r="J30" s="98"/>
    </row>
    <row r="31" spans="1:11" ht="22.5" customHeight="1" x14ac:dyDescent="0.25">
      <c r="A31" s="49"/>
      <c r="B31" s="94"/>
      <c r="C31" s="94"/>
      <c r="D31" s="92"/>
      <c r="E31" s="92"/>
      <c r="F31" s="49"/>
      <c r="G31" s="49"/>
      <c r="H31" s="96"/>
      <c r="I31" s="97"/>
      <c r="J31" s="98"/>
    </row>
    <row r="32" spans="1:11" ht="22.5" customHeight="1" x14ac:dyDescent="0.25">
      <c r="A32" s="49"/>
      <c r="B32" s="92"/>
      <c r="C32" s="92"/>
      <c r="D32" s="92"/>
      <c r="E32" s="92"/>
      <c r="F32" s="49"/>
      <c r="G32" s="49"/>
      <c r="H32" s="96"/>
      <c r="I32" s="97"/>
      <c r="J32" s="98"/>
    </row>
    <row r="33" spans="1:11" ht="22.5" customHeight="1" x14ac:dyDescent="0.25">
      <c r="A33" s="49"/>
      <c r="B33" s="92"/>
      <c r="C33" s="92"/>
      <c r="D33" s="92"/>
      <c r="E33" s="92"/>
      <c r="F33" s="49"/>
      <c r="G33" s="49"/>
      <c r="H33" s="96"/>
      <c r="I33" s="97"/>
      <c r="J33" s="98"/>
    </row>
    <row r="34" spans="1:11" ht="22.5" customHeight="1" x14ac:dyDescent="0.25">
      <c r="A34" s="66"/>
      <c r="B34" s="93"/>
      <c r="C34" s="93"/>
      <c r="D34" s="93"/>
      <c r="E34" s="93"/>
      <c r="F34" s="66"/>
      <c r="G34" s="66"/>
      <c r="H34" s="96"/>
      <c r="I34" s="97"/>
      <c r="J34" s="98"/>
    </row>
    <row r="35" spans="1:11" ht="22.5" customHeight="1" x14ac:dyDescent="0.25">
      <c r="A35" s="68"/>
      <c r="B35" s="95"/>
      <c r="C35" s="95"/>
      <c r="D35" s="95"/>
      <c r="E35" s="95"/>
      <c r="F35" s="68"/>
      <c r="G35" s="68"/>
      <c r="H35" s="69"/>
      <c r="I35" s="69"/>
      <c r="J35" s="69"/>
    </row>
    <row r="36" spans="1:11" ht="22.5" customHeight="1" x14ac:dyDescent="0.25">
      <c r="A36" s="67" t="s">
        <v>14</v>
      </c>
      <c r="B36" s="62"/>
      <c r="C36" s="62"/>
      <c r="D36" s="63"/>
      <c r="E36" s="63"/>
      <c r="F36" s="63"/>
      <c r="G36" s="63"/>
      <c r="H36" s="63"/>
      <c r="I36" s="63"/>
      <c r="J36" s="63"/>
      <c r="K36" s="63"/>
    </row>
    <row r="37" spans="1:11" ht="22.5" customHeight="1" x14ac:dyDescent="0.25">
      <c r="A37" s="91" t="s">
        <v>31</v>
      </c>
      <c r="B37" s="91" t="s">
        <v>45</v>
      </c>
      <c r="C37" s="105" t="s">
        <v>32</v>
      </c>
      <c r="D37" s="106"/>
      <c r="E37" s="106"/>
      <c r="F37" s="107"/>
      <c r="G37" s="105" t="s">
        <v>33</v>
      </c>
      <c r="H37" s="107"/>
      <c r="I37" s="110" t="s">
        <v>34</v>
      </c>
      <c r="J37" s="111"/>
      <c r="K37" s="112"/>
    </row>
    <row r="38" spans="1:11" ht="22.5" customHeight="1" x14ac:dyDescent="0.25">
      <c r="A38" s="91"/>
      <c r="B38" s="91"/>
      <c r="C38" s="108" t="s">
        <v>35</v>
      </c>
      <c r="D38" s="109"/>
      <c r="E38" s="108" t="s">
        <v>36</v>
      </c>
      <c r="F38" s="109"/>
      <c r="G38" s="48" t="s">
        <v>37</v>
      </c>
      <c r="H38" s="48" t="s">
        <v>38</v>
      </c>
      <c r="I38" s="113"/>
      <c r="J38" s="114"/>
      <c r="K38" s="115"/>
    </row>
    <row r="39" spans="1:11" ht="22.5" customHeight="1" x14ac:dyDescent="0.25">
      <c r="A39" s="64"/>
      <c r="B39" s="71"/>
      <c r="C39" s="100"/>
      <c r="D39" s="101"/>
      <c r="E39" s="100"/>
      <c r="F39" s="101"/>
      <c r="G39" s="65"/>
      <c r="H39" s="65"/>
      <c r="I39" s="102"/>
      <c r="J39" s="103"/>
      <c r="K39" s="104"/>
    </row>
    <row r="40" spans="1:11" ht="22.5" customHeight="1" x14ac:dyDescent="0.25">
      <c r="A40" s="64"/>
      <c r="B40" s="71"/>
      <c r="C40" s="100"/>
      <c r="D40" s="101"/>
      <c r="E40" s="100"/>
      <c r="F40" s="101"/>
      <c r="G40" s="65"/>
      <c r="H40" s="65"/>
      <c r="I40" s="102"/>
      <c r="J40" s="103"/>
      <c r="K40" s="104"/>
    </row>
    <row r="41" spans="1:11" ht="22.5" customHeight="1" x14ac:dyDescent="0.25">
      <c r="A41" s="64"/>
      <c r="B41" s="71"/>
      <c r="C41" s="100"/>
      <c r="D41" s="101"/>
      <c r="E41" s="100"/>
      <c r="F41" s="101"/>
      <c r="G41" s="65"/>
      <c r="H41" s="65"/>
      <c r="I41" s="102"/>
      <c r="J41" s="103"/>
      <c r="K41" s="104"/>
    </row>
    <row r="42" spans="1:11" ht="22.5" customHeight="1" x14ac:dyDescent="0.25">
      <c r="A42" s="64"/>
      <c r="B42" s="71"/>
      <c r="C42" s="100"/>
      <c r="D42" s="101"/>
      <c r="E42" s="100"/>
      <c r="F42" s="101"/>
      <c r="G42" s="65"/>
      <c r="H42" s="65"/>
      <c r="I42" s="102"/>
      <c r="J42" s="103"/>
      <c r="K42" s="104"/>
    </row>
    <row r="43" spans="1:11" ht="22.5" customHeight="1" x14ac:dyDescent="0.25">
      <c r="A43" s="64"/>
      <c r="B43" s="71"/>
      <c r="C43" s="100"/>
      <c r="D43" s="101"/>
      <c r="E43" s="100"/>
      <c r="F43" s="101"/>
      <c r="G43" s="65"/>
      <c r="H43" s="65"/>
      <c r="I43" s="102"/>
      <c r="J43" s="103"/>
      <c r="K43" s="104"/>
    </row>
    <row r="44" spans="1:11" ht="22.5" customHeight="1" x14ac:dyDescent="0.25">
      <c r="A44" s="49"/>
      <c r="B44" s="71"/>
      <c r="C44" s="96"/>
      <c r="D44" s="98"/>
      <c r="E44" s="96"/>
      <c r="F44" s="98"/>
      <c r="G44" s="60"/>
      <c r="H44" s="60"/>
      <c r="I44" s="96"/>
      <c r="J44" s="97"/>
      <c r="K44" s="98"/>
    </row>
  </sheetData>
  <mergeCells count="56">
    <mergeCell ref="I39:K39"/>
    <mergeCell ref="I40:K40"/>
    <mergeCell ref="I41:K41"/>
    <mergeCell ref="I42:K42"/>
    <mergeCell ref="C37:F37"/>
    <mergeCell ref="C38:D38"/>
    <mergeCell ref="E38:F38"/>
    <mergeCell ref="I37:K38"/>
    <mergeCell ref="G37:H37"/>
    <mergeCell ref="C39:D39"/>
    <mergeCell ref="C40:D40"/>
    <mergeCell ref="C41:D41"/>
    <mergeCell ref="C42:D42"/>
    <mergeCell ref="A27:A28"/>
    <mergeCell ref="C43:D43"/>
    <mergeCell ref="C44:D44"/>
    <mergeCell ref="E39:F39"/>
    <mergeCell ref="H32:J32"/>
    <mergeCell ref="H33:J33"/>
    <mergeCell ref="H34:J34"/>
    <mergeCell ref="E40:F40"/>
    <mergeCell ref="E41:F41"/>
    <mergeCell ref="E42:F42"/>
    <mergeCell ref="E43:F43"/>
    <mergeCell ref="E44:F44"/>
    <mergeCell ref="I43:K43"/>
    <mergeCell ref="I44:K44"/>
    <mergeCell ref="B35:C35"/>
    <mergeCell ref="B37:B38"/>
    <mergeCell ref="A3:C5"/>
    <mergeCell ref="A7:B7"/>
    <mergeCell ref="A9:B9"/>
    <mergeCell ref="C9:D9"/>
    <mergeCell ref="A11:B11"/>
    <mergeCell ref="H27:J28"/>
    <mergeCell ref="D35:E35"/>
    <mergeCell ref="F27:G27"/>
    <mergeCell ref="B27:E27"/>
    <mergeCell ref="H29:J29"/>
    <mergeCell ref="H30:J30"/>
    <mergeCell ref="H31:J31"/>
    <mergeCell ref="D28:E28"/>
    <mergeCell ref="D29:E29"/>
    <mergeCell ref="D30:E30"/>
    <mergeCell ref="B28:C28"/>
    <mergeCell ref="B29:C29"/>
    <mergeCell ref="B30:C30"/>
    <mergeCell ref="A37:A38"/>
    <mergeCell ref="D31:E31"/>
    <mergeCell ref="D32:E32"/>
    <mergeCell ref="D33:E33"/>
    <mergeCell ref="D34:E34"/>
    <mergeCell ref="B34:C34"/>
    <mergeCell ref="B31:C31"/>
    <mergeCell ref="B32:C32"/>
    <mergeCell ref="B33:C33"/>
  </mergeCells>
  <printOptions horizontalCentered="1"/>
  <pageMargins left="0.31496062992125984" right="0.31496062992125984" top="0.55118110236220474" bottom="0.55118110236220474" header="0.11811023622047245" footer="0.11811023622047245"/>
  <pageSetup paperSize="9" scale="7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B5179FF11FD543825A4390DEF76ED8" ma:contentTypeVersion="1" ma:contentTypeDescription="Crée un document." ma:contentTypeScope="" ma:versionID="7b42d91e4838310d4867884c4f56fb3d">
  <xsd:schema xmlns:xsd="http://www.w3.org/2001/XMLSchema" xmlns:xs="http://www.w3.org/2001/XMLSchema" xmlns:p="http://schemas.microsoft.com/office/2006/metadata/properties" xmlns:ns1="http://schemas.microsoft.com/sharepoint/v3" targetNamespace="http://schemas.microsoft.com/office/2006/metadata/properties" ma:root="true" ma:fieldsID="e407a0f58931eb9b8f607584e4edce4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hidden="true" ma:internalName="PublishingStartDate">
      <xsd:simpleType>
        <xsd:restriction base="dms:Unknown"/>
      </xsd:simpleType>
    </xsd:element>
    <xsd:element name="PublishingExpirationDate" ma:index="9" nillable="true" ma:displayName="Date de fin de planification"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7FB2D5-5889-4B20-A301-2A3F13B45D78}">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B11C67E-8640-4EE9-A38A-468DDF1A1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4913FB-EEB8-4DB0-88FB-761DC75A81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Q1-Listes de contrôle</vt:lpstr>
      <vt:lpstr>Q1-Listes RenoiRH</vt:lpstr>
      <vt:lpstr>Q2 et Q3 - synthèse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Perrette Catherine</cp:lastModifiedBy>
  <cp:lastPrinted>2024-01-29T15:46:09Z</cp:lastPrinted>
  <dcterms:created xsi:type="dcterms:W3CDTF">2022-12-19T09:46:48Z</dcterms:created>
  <dcterms:modified xsi:type="dcterms:W3CDTF">2024-02-01T09:58:50Z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0x01010054B5179FF11FD543825A4390DEF76ED8</vt:lpwstr>
  </property>
</Properties>
</file>