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rectorat\daf\cic\DAF-CIC\E- Contrôle interne financier\B-Documentation\AGIR\Fiches de formalisation\Autres processus\"/>
    </mc:Choice>
  </mc:AlternateContent>
  <xr:revisionPtr revIDLastSave="0" documentId="8_{75D075C2-A6ED-4A2E-A0A3-6EA97DF4B543}" xr6:coauthVersionLast="47" xr6:coauthVersionMax="47" xr10:uidLastSave="{00000000-0000-0000-0000-000000000000}"/>
  <bookViews>
    <workbookView xWindow="-120" yWindow="-120" windowWidth="29040" windowHeight="15720" tabRatio="430" xr2:uid="{00000000-000D-0000-FFFF-FFFF00000000}"/>
  </bookViews>
  <sheets>
    <sheet name="Q1 - Imputations EJ Région ACA" sheetId="44" r:id="rId1"/>
    <sheet name="Q1 - Imputations EJ Académie" sheetId="38" r:id="rId2"/>
    <sheet name="Q2 - Gestion des EJ Région ACA" sheetId="41" r:id="rId3"/>
    <sheet name="Q2 - Gestion des EJ Académies" sheetId="43" r:id="rId4"/>
    <sheet name="Critères" sheetId="40" r:id="rId5"/>
  </sheets>
  <externalReferences>
    <externalReference r:id="rId6"/>
    <externalReference r:id="rId7"/>
  </externalReferences>
  <definedNames>
    <definedName name="_xlnm._FilterDatabase" localSheetId="0" hidden="1">'Q1 - Imputations EJ Région ACA'!$B$7:$C$9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2" i="43" l="1"/>
  <c r="Q22" i="43" s="1"/>
  <c r="O21" i="43"/>
  <c r="Q21" i="43" s="1"/>
  <c r="O22" i="41"/>
  <c r="Q22" i="41" s="1"/>
  <c r="O21" i="41"/>
  <c r="Q21" i="41" s="1"/>
  <c r="R21" i="38"/>
  <c r="T21" i="38" s="1"/>
  <c r="R20" i="38"/>
  <c r="T20" i="38" s="1"/>
  <c r="T21" i="44"/>
  <c r="T20" i="44"/>
  <c r="I13" i="38" l="1"/>
  <c r="I13" i="44"/>
  <c r="K53" i="38" l="1"/>
  <c r="L53" i="38"/>
  <c r="M53" i="38"/>
  <c r="N53" i="38"/>
  <c r="O53" i="38"/>
  <c r="P53" i="38"/>
  <c r="Q53" i="38"/>
  <c r="J53" i="38"/>
  <c r="G24" i="43"/>
  <c r="H24" i="43"/>
  <c r="G25" i="43"/>
  <c r="H25" i="43"/>
  <c r="G26" i="43"/>
  <c r="H26" i="43"/>
  <c r="G27" i="43"/>
  <c r="H27" i="43"/>
  <c r="G28" i="43"/>
  <c r="H28" i="43"/>
  <c r="G29" i="43"/>
  <c r="H29" i="43"/>
  <c r="G30" i="43"/>
  <c r="H30" i="43"/>
  <c r="G31" i="43"/>
  <c r="H31" i="43"/>
  <c r="G32" i="43"/>
  <c r="H32" i="43"/>
  <c r="G33" i="43"/>
  <c r="H33" i="43"/>
  <c r="G34" i="43"/>
  <c r="H34" i="43"/>
  <c r="G35" i="43"/>
  <c r="H35" i="43"/>
  <c r="G36" i="43"/>
  <c r="H36" i="43"/>
  <c r="G37" i="43"/>
  <c r="H37" i="43"/>
  <c r="G38" i="43"/>
  <c r="H38" i="43"/>
  <c r="G39" i="43"/>
  <c r="H39" i="43"/>
  <c r="G40" i="43"/>
  <c r="H40" i="43"/>
  <c r="G41" i="43"/>
  <c r="H41" i="43"/>
  <c r="G42" i="43"/>
  <c r="H42" i="43"/>
  <c r="G43" i="43"/>
  <c r="H43" i="43"/>
  <c r="G44" i="43"/>
  <c r="H44" i="43"/>
  <c r="G45" i="43"/>
  <c r="H45" i="43"/>
  <c r="G46" i="43"/>
  <c r="H46" i="43"/>
  <c r="G47" i="43"/>
  <c r="H47" i="43"/>
  <c r="G48" i="43"/>
  <c r="H48" i="43"/>
  <c r="G49" i="43"/>
  <c r="H49" i="43"/>
  <c r="G50" i="43"/>
  <c r="H50" i="43"/>
  <c r="G51" i="43"/>
  <c r="H51" i="43"/>
  <c r="G52" i="43"/>
  <c r="H52" i="43"/>
  <c r="D24" i="43"/>
  <c r="E24" i="43"/>
  <c r="D25" i="43"/>
  <c r="E25" i="43"/>
  <c r="D26" i="43"/>
  <c r="E26" i="43"/>
  <c r="D27" i="43"/>
  <c r="E27" i="43"/>
  <c r="D28" i="43"/>
  <c r="E28" i="43"/>
  <c r="D29" i="43"/>
  <c r="E29" i="43"/>
  <c r="D30" i="43"/>
  <c r="E30" i="43"/>
  <c r="D31" i="43"/>
  <c r="E31" i="43"/>
  <c r="D32" i="43"/>
  <c r="E32" i="43"/>
  <c r="D33" i="43"/>
  <c r="E33" i="43"/>
  <c r="D34" i="43"/>
  <c r="E34" i="43"/>
  <c r="D35" i="43"/>
  <c r="E35" i="43"/>
  <c r="D36" i="43"/>
  <c r="E36" i="43"/>
  <c r="D37" i="43"/>
  <c r="E37" i="43"/>
  <c r="D38" i="43"/>
  <c r="E38" i="43"/>
  <c r="D39" i="43"/>
  <c r="E39" i="43"/>
  <c r="D40" i="43"/>
  <c r="E40" i="43"/>
  <c r="D41" i="43"/>
  <c r="E41" i="43"/>
  <c r="D42" i="43"/>
  <c r="E42" i="43"/>
  <c r="D43" i="43"/>
  <c r="E43" i="43"/>
  <c r="D44" i="43"/>
  <c r="E44" i="43"/>
  <c r="D45" i="43"/>
  <c r="E45" i="43"/>
  <c r="D46" i="43"/>
  <c r="E46" i="43"/>
  <c r="D47" i="43"/>
  <c r="E47" i="43"/>
  <c r="D48" i="43"/>
  <c r="E48" i="43"/>
  <c r="D49" i="43"/>
  <c r="E49" i="43"/>
  <c r="D50" i="43"/>
  <c r="E50" i="43"/>
  <c r="D51" i="43"/>
  <c r="E51" i="43"/>
  <c r="D52" i="43"/>
  <c r="E52" i="43"/>
  <c r="H23" i="43"/>
  <c r="G23" i="43"/>
  <c r="E23" i="43"/>
  <c r="D23" i="43"/>
  <c r="I12" i="43"/>
  <c r="H24" i="41"/>
  <c r="H25" i="41"/>
  <c r="H26" i="41"/>
  <c r="H27" i="41"/>
  <c r="H28" i="41"/>
  <c r="H29" i="41"/>
  <c r="H30" i="41"/>
  <c r="H31" i="41"/>
  <c r="H32" i="41"/>
  <c r="H33" i="41"/>
  <c r="H34" i="41"/>
  <c r="H35" i="41"/>
  <c r="H36" i="41"/>
  <c r="H37" i="41"/>
  <c r="H38" i="41"/>
  <c r="H39" i="41"/>
  <c r="H40" i="41"/>
  <c r="H41" i="41"/>
  <c r="H42" i="41"/>
  <c r="H43" i="41"/>
  <c r="H44" i="41"/>
  <c r="H45" i="41"/>
  <c r="H46" i="41"/>
  <c r="H47" i="41"/>
  <c r="H48" i="41"/>
  <c r="H49" i="41"/>
  <c r="H50" i="41"/>
  <c r="H51" i="41"/>
  <c r="H52" i="41"/>
  <c r="H23" i="41"/>
  <c r="G24" i="41"/>
  <c r="G25" i="41"/>
  <c r="G26" i="41"/>
  <c r="G27" i="41"/>
  <c r="G28" i="41"/>
  <c r="G29" i="41"/>
  <c r="G30" i="41"/>
  <c r="G31" i="41"/>
  <c r="G32" i="41"/>
  <c r="G33" i="41"/>
  <c r="G34" i="41"/>
  <c r="G35" i="41"/>
  <c r="G36" i="41"/>
  <c r="G37" i="41"/>
  <c r="G38" i="41"/>
  <c r="G39" i="41"/>
  <c r="G40" i="41"/>
  <c r="G41" i="41"/>
  <c r="G42" i="41"/>
  <c r="G43" i="41"/>
  <c r="G44" i="41"/>
  <c r="G45" i="41"/>
  <c r="G46" i="41"/>
  <c r="G47" i="41"/>
  <c r="G48" i="41"/>
  <c r="G49" i="41"/>
  <c r="G50" i="41"/>
  <c r="G51" i="41"/>
  <c r="G52" i="41"/>
  <c r="G23" i="41"/>
  <c r="E24" i="41"/>
  <c r="E25" i="41"/>
  <c r="E26" i="41"/>
  <c r="E27" i="41"/>
  <c r="E28" i="41"/>
  <c r="E29" i="41"/>
  <c r="E30" i="41"/>
  <c r="E31" i="41"/>
  <c r="E32" i="41"/>
  <c r="E33" i="41"/>
  <c r="E34" i="41"/>
  <c r="E35" i="41"/>
  <c r="E36" i="41"/>
  <c r="E37" i="41"/>
  <c r="E38" i="41"/>
  <c r="E39" i="41"/>
  <c r="E40" i="41"/>
  <c r="E41" i="41"/>
  <c r="E42" i="41"/>
  <c r="E43" i="41"/>
  <c r="E44" i="41"/>
  <c r="E45" i="41"/>
  <c r="E46" i="41"/>
  <c r="E47" i="41"/>
  <c r="E48" i="41"/>
  <c r="E49" i="41"/>
  <c r="E50" i="41"/>
  <c r="E51" i="41"/>
  <c r="E52" i="41"/>
  <c r="E23" i="41"/>
  <c r="I12" i="41"/>
  <c r="D24" i="41"/>
  <c r="D25" i="41"/>
  <c r="D26" i="41"/>
  <c r="D27" i="41"/>
  <c r="D28" i="41"/>
  <c r="D29" i="41"/>
  <c r="D30" i="41"/>
  <c r="D31" i="41"/>
  <c r="D32" i="41"/>
  <c r="D33" i="41"/>
  <c r="D34" i="41"/>
  <c r="D35" i="41"/>
  <c r="D36" i="41"/>
  <c r="D37" i="41"/>
  <c r="D38" i="41"/>
  <c r="D39" i="41"/>
  <c r="D40" i="41"/>
  <c r="D41" i="41"/>
  <c r="D42" i="41"/>
  <c r="D43" i="41"/>
  <c r="D44" i="41"/>
  <c r="D45" i="41"/>
  <c r="D46" i="41"/>
  <c r="D47" i="41"/>
  <c r="D48" i="41"/>
  <c r="D49" i="41"/>
  <c r="D50" i="41"/>
  <c r="D51" i="41"/>
  <c r="D52" i="41"/>
  <c r="D23" i="41"/>
  <c r="K52" i="44"/>
  <c r="L52" i="44"/>
  <c r="M52" i="44"/>
  <c r="N52" i="44"/>
  <c r="O52" i="44"/>
  <c r="P52" i="44"/>
  <c r="Q52" i="44"/>
  <c r="J52" i="44"/>
  <c r="R23" i="38"/>
  <c r="R24" i="38"/>
  <c r="R25" i="38"/>
  <c r="R26" i="38"/>
  <c r="R27" i="38"/>
  <c r="R28" i="38"/>
  <c r="R29" i="38"/>
  <c r="R30" i="38"/>
  <c r="R31" i="38"/>
  <c r="R32" i="38"/>
  <c r="R33" i="38"/>
  <c r="R34" i="38"/>
  <c r="R35" i="38"/>
  <c r="R36" i="38"/>
  <c r="R37" i="38"/>
  <c r="R38" i="38"/>
  <c r="R39" i="38"/>
  <c r="R40" i="38"/>
  <c r="R41" i="38"/>
  <c r="R42" i="38"/>
  <c r="R43" i="38"/>
  <c r="R44" i="38"/>
  <c r="R45" i="38"/>
  <c r="R46" i="38"/>
  <c r="R47" i="38"/>
  <c r="R48" i="38"/>
  <c r="R49" i="38"/>
  <c r="R50" i="38"/>
  <c r="R51" i="38"/>
  <c r="R22" i="38"/>
  <c r="K52" i="38"/>
  <c r="L52" i="38"/>
  <c r="M52" i="38"/>
  <c r="N52" i="38"/>
  <c r="O52" i="38"/>
  <c r="P52" i="38"/>
  <c r="Q52" i="38"/>
  <c r="J52" i="38"/>
  <c r="I14" i="38"/>
  <c r="I12" i="38"/>
  <c r="R23" i="44"/>
  <c r="R24" i="44"/>
  <c r="R25" i="44"/>
  <c r="R26" i="44"/>
  <c r="R27" i="44"/>
  <c r="R28" i="44"/>
  <c r="R29" i="44"/>
  <c r="R30" i="44"/>
  <c r="R31" i="44"/>
  <c r="R32" i="44"/>
  <c r="R33" i="44"/>
  <c r="R34" i="44"/>
  <c r="R35" i="44"/>
  <c r="R36" i="44"/>
  <c r="R37" i="44"/>
  <c r="R38" i="44"/>
  <c r="R39" i="44"/>
  <c r="R40" i="44"/>
  <c r="R41" i="44"/>
  <c r="R42" i="44"/>
  <c r="R43" i="44"/>
  <c r="R44" i="44"/>
  <c r="R45" i="44"/>
  <c r="R46" i="44"/>
  <c r="R47" i="44"/>
  <c r="R48" i="44"/>
  <c r="R49" i="44"/>
  <c r="R50" i="44"/>
  <c r="R51" i="44"/>
  <c r="R22" i="44"/>
  <c r="I12" i="44"/>
  <c r="Q53" i="44"/>
  <c r="H53" i="41" l="1"/>
  <c r="P53" i="44"/>
  <c r="O53" i="44"/>
  <c r="N53" i="44"/>
  <c r="M53" i="44"/>
  <c r="L53" i="44"/>
  <c r="K53" i="44"/>
  <c r="J53" i="44"/>
  <c r="I13" i="43"/>
  <c r="I14" i="43" s="1"/>
  <c r="I13" i="41"/>
  <c r="I14" i="41" s="1"/>
  <c r="I14" i="44"/>
  <c r="D8" i="43"/>
  <c r="D8" i="41"/>
  <c r="I22" i="41" s="1"/>
  <c r="I22" i="43" l="1"/>
  <c r="I21" i="43"/>
  <c r="I23" i="41"/>
  <c r="I21" i="41"/>
  <c r="L54" i="43"/>
  <c r="M54" i="43"/>
  <c r="N54" i="43"/>
  <c r="K54" i="43"/>
  <c r="L54" i="41"/>
  <c r="N54" i="41"/>
  <c r="K54" i="41"/>
  <c r="M54" i="41"/>
  <c r="I23" i="43"/>
  <c r="I52" i="41"/>
  <c r="I47" i="41"/>
  <c r="I39" i="41"/>
  <c r="I31" i="41"/>
  <c r="I46" i="41"/>
  <c r="I38" i="41"/>
  <c r="I30" i="41"/>
  <c r="I29" i="41"/>
  <c r="I36" i="41"/>
  <c r="I51" i="41"/>
  <c r="I35" i="41"/>
  <c r="I50" i="41"/>
  <c r="I42" i="41"/>
  <c r="I34" i="41"/>
  <c r="I26" i="41"/>
  <c r="I45" i="41"/>
  <c r="I28" i="41"/>
  <c r="I43" i="41"/>
  <c r="I49" i="41"/>
  <c r="I41" i="41"/>
  <c r="I33" i="41"/>
  <c r="I25" i="41"/>
  <c r="I44" i="41"/>
  <c r="I27" i="41"/>
  <c r="I48" i="41"/>
  <c r="I40" i="41"/>
  <c r="I32" i="41"/>
  <c r="I24" i="41"/>
  <c r="I37" i="41"/>
  <c r="T23" i="44"/>
  <c r="T24" i="44"/>
  <c r="T25" i="44"/>
  <c r="T26" i="44"/>
  <c r="T27" i="44"/>
  <c r="T28" i="44"/>
  <c r="T29" i="44"/>
  <c r="T30" i="44"/>
  <c r="T31" i="44"/>
  <c r="T32" i="44"/>
  <c r="T33" i="44"/>
  <c r="T34" i="44"/>
  <c r="T35" i="44"/>
  <c r="T36" i="44"/>
  <c r="T37" i="44"/>
  <c r="T38" i="44"/>
  <c r="T39" i="44"/>
  <c r="T40" i="44"/>
  <c r="T41" i="44"/>
  <c r="T42" i="44"/>
  <c r="T43" i="44"/>
  <c r="T44" i="44"/>
  <c r="T45" i="44"/>
  <c r="T46" i="44"/>
  <c r="T47" i="44"/>
  <c r="T48" i="44"/>
  <c r="T49" i="44"/>
  <c r="T50" i="44"/>
  <c r="T51" i="44"/>
  <c r="T22" i="44"/>
  <c r="T24" i="38"/>
  <c r="T27" i="38"/>
  <c r="T32" i="38"/>
  <c r="T35" i="38"/>
  <c r="T40" i="38"/>
  <c r="T43" i="38"/>
  <c r="T48" i="38"/>
  <c r="T51" i="38"/>
  <c r="T22" i="38"/>
  <c r="T23" i="38"/>
  <c r="T25" i="38"/>
  <c r="T26" i="38"/>
  <c r="T28" i="38"/>
  <c r="T29" i="38"/>
  <c r="T30" i="38"/>
  <c r="T31" i="38"/>
  <c r="T33" i="38"/>
  <c r="T34" i="38"/>
  <c r="T36" i="38"/>
  <c r="T37" i="38"/>
  <c r="T38" i="38"/>
  <c r="T39" i="38"/>
  <c r="T41" i="38"/>
  <c r="T42" i="38"/>
  <c r="T44" i="38"/>
  <c r="T45" i="38"/>
  <c r="T46" i="38"/>
  <c r="T47" i="38"/>
  <c r="T49" i="38"/>
  <c r="T50" i="38"/>
  <c r="H52" i="44" l="1"/>
  <c r="R52" i="44"/>
  <c r="N53" i="43"/>
  <c r="M53" i="43"/>
  <c r="L53" i="43"/>
  <c r="K53" i="43"/>
  <c r="H53" i="43"/>
  <c r="O52" i="43"/>
  <c r="Q52" i="43" s="1"/>
  <c r="O51" i="43"/>
  <c r="Q51" i="43" s="1"/>
  <c r="O50" i="43"/>
  <c r="Q50" i="43" s="1"/>
  <c r="O49" i="43"/>
  <c r="Q49" i="43" s="1"/>
  <c r="O48" i="43"/>
  <c r="Q48" i="43" s="1"/>
  <c r="O47" i="43"/>
  <c r="Q47" i="43" s="1"/>
  <c r="O46" i="43"/>
  <c r="Q46" i="43" s="1"/>
  <c r="O45" i="43"/>
  <c r="Q45" i="43" s="1"/>
  <c r="O44" i="43"/>
  <c r="Q44" i="43" s="1"/>
  <c r="O43" i="43"/>
  <c r="Q43" i="43" s="1"/>
  <c r="O42" i="43"/>
  <c r="Q42" i="43" s="1"/>
  <c r="O41" i="43"/>
  <c r="Q41" i="43" s="1"/>
  <c r="O40" i="43"/>
  <c r="Q40" i="43" s="1"/>
  <c r="O39" i="43"/>
  <c r="Q39" i="43" s="1"/>
  <c r="O38" i="43"/>
  <c r="Q38" i="43" s="1"/>
  <c r="O37" i="43"/>
  <c r="Q37" i="43" s="1"/>
  <c r="O36" i="43"/>
  <c r="Q36" i="43" s="1"/>
  <c r="O35" i="43"/>
  <c r="Q35" i="43" s="1"/>
  <c r="O34" i="43"/>
  <c r="Q34" i="43" s="1"/>
  <c r="O33" i="43"/>
  <c r="Q33" i="43" s="1"/>
  <c r="O32" i="43"/>
  <c r="Q32" i="43" s="1"/>
  <c r="O31" i="43"/>
  <c r="Q31" i="43" s="1"/>
  <c r="O30" i="43"/>
  <c r="Q30" i="43" s="1"/>
  <c r="O29" i="43"/>
  <c r="Q29" i="43" s="1"/>
  <c r="O28" i="43"/>
  <c r="Q28" i="43" s="1"/>
  <c r="O27" i="43"/>
  <c r="Q27" i="43" s="1"/>
  <c r="O26" i="43"/>
  <c r="Q26" i="43" s="1"/>
  <c r="O25" i="43"/>
  <c r="Q25" i="43" s="1"/>
  <c r="O24" i="43"/>
  <c r="Q24" i="43" s="1"/>
  <c r="O23" i="43"/>
  <c r="N53" i="41"/>
  <c r="M53" i="41"/>
  <c r="L53" i="41"/>
  <c r="K53" i="41"/>
  <c r="O52" i="41"/>
  <c r="Q52" i="41" s="1"/>
  <c r="O51" i="41"/>
  <c r="Q51" i="41" s="1"/>
  <c r="O50" i="41"/>
  <c r="Q50" i="41" s="1"/>
  <c r="O49" i="41"/>
  <c r="Q49" i="41" s="1"/>
  <c r="O48" i="41"/>
  <c r="Q48" i="41" s="1"/>
  <c r="O47" i="41"/>
  <c r="Q47" i="41" s="1"/>
  <c r="O46" i="41"/>
  <c r="Q46" i="41" s="1"/>
  <c r="O45" i="41"/>
  <c r="Q45" i="41" s="1"/>
  <c r="O44" i="41"/>
  <c r="Q44" i="41" s="1"/>
  <c r="O43" i="41"/>
  <c r="Q43" i="41" s="1"/>
  <c r="O42" i="41"/>
  <c r="Q42" i="41" s="1"/>
  <c r="O41" i="41"/>
  <c r="Q41" i="41" s="1"/>
  <c r="O40" i="41"/>
  <c r="Q40" i="41" s="1"/>
  <c r="O39" i="41"/>
  <c r="Q39" i="41" s="1"/>
  <c r="O38" i="41"/>
  <c r="Q38" i="41" s="1"/>
  <c r="O37" i="41"/>
  <c r="Q37" i="41" s="1"/>
  <c r="O36" i="41"/>
  <c r="Q36" i="41" s="1"/>
  <c r="O35" i="41"/>
  <c r="Q35" i="41" s="1"/>
  <c r="O34" i="41"/>
  <c r="Q34" i="41" s="1"/>
  <c r="O33" i="41"/>
  <c r="Q33" i="41" s="1"/>
  <c r="O32" i="41"/>
  <c r="Q32" i="41" s="1"/>
  <c r="O31" i="41"/>
  <c r="Q31" i="41" s="1"/>
  <c r="O30" i="41"/>
  <c r="Q30" i="41" s="1"/>
  <c r="O29" i="41"/>
  <c r="Q29" i="41" s="1"/>
  <c r="O28" i="41"/>
  <c r="Q28" i="41" s="1"/>
  <c r="O27" i="41"/>
  <c r="Q27" i="41" s="1"/>
  <c r="O26" i="41"/>
  <c r="Q26" i="41" s="1"/>
  <c r="O25" i="41"/>
  <c r="Q25" i="41" s="1"/>
  <c r="O24" i="41"/>
  <c r="Q24" i="41" s="1"/>
  <c r="O23" i="41"/>
  <c r="Q23" i="41" s="1"/>
  <c r="O53" i="43" l="1"/>
  <c r="Q23" i="43"/>
  <c r="O53" i="41"/>
  <c r="R52" i="38" l="1"/>
  <c r="H52" i="38" l="1"/>
</calcChain>
</file>

<file path=xl/sharedStrings.xml><?xml version="1.0" encoding="utf-8"?>
<sst xmlns="http://schemas.openxmlformats.org/spreadsheetml/2006/main" count="729" uniqueCount="214">
  <si>
    <t>Nombre
 d'anomalies</t>
  </si>
  <si>
    <t>DA</t>
  </si>
  <si>
    <t>C / NC / SO</t>
  </si>
  <si>
    <t>Nombre d'anomalies</t>
  </si>
  <si>
    <t>Part d'erreurs sur le nombre de dossiers contrôlés</t>
  </si>
  <si>
    <t>Nature des anomalies relevées</t>
  </si>
  <si>
    <t>Revue d'un échantillon de dossiers</t>
  </si>
  <si>
    <t>Service</t>
  </si>
  <si>
    <t>Résultat de la revue</t>
  </si>
  <si>
    <t>Dossiers contrôlés</t>
  </si>
  <si>
    <t xml:space="preserve">Taux d'anomalie </t>
  </si>
  <si>
    <t>DA (marché/hors marché)</t>
  </si>
  <si>
    <t>Programme</t>
  </si>
  <si>
    <t>Type de dépense</t>
  </si>
  <si>
    <t>C</t>
  </si>
  <si>
    <t>NC</t>
  </si>
  <si>
    <t>SO</t>
  </si>
  <si>
    <t>Critère</t>
  </si>
  <si>
    <t>Qualité de la gestion des engagements juridiques</t>
  </si>
  <si>
    <t>Marché unique</t>
  </si>
  <si>
    <t>Marché à tranches</t>
  </si>
  <si>
    <t>Marché ou accord cadre à bons de commande</t>
  </si>
  <si>
    <t>Marché mixte</t>
  </si>
  <si>
    <t>Marchés formalisés</t>
  </si>
  <si>
    <t>Marchés à procédure adaptée</t>
  </si>
  <si>
    <t>MAPA unique</t>
  </si>
  <si>
    <t>MAPA à tranches</t>
  </si>
  <si>
    <t>MAPA à bons de commande</t>
  </si>
  <si>
    <t>MAPA mixte</t>
  </si>
  <si>
    <t>Commande publique</t>
  </si>
  <si>
    <t>Autres types d'EJ</t>
  </si>
  <si>
    <t>Bon de commande</t>
  </si>
  <si>
    <t>Baux</t>
  </si>
  <si>
    <t>Autres contrats</t>
  </si>
  <si>
    <t>Engagement juridique flux 4</t>
  </si>
  <si>
    <t>Dépenses d'interventions (hors code des marchés publics)</t>
  </si>
  <si>
    <t xml:space="preserve">Décision diverse </t>
  </si>
  <si>
    <t>Subvention</t>
  </si>
  <si>
    <t>Conforme</t>
  </si>
  <si>
    <t>Non conforme</t>
  </si>
  <si>
    <t>Sans objet</t>
  </si>
  <si>
    <t>ZMBC / 13...</t>
  </si>
  <si>
    <t>ZMX / 12...</t>
  </si>
  <si>
    <t>ZMPU / 15...</t>
  </si>
  <si>
    <t>ZMPC / 17...</t>
  </si>
  <si>
    <t>ZMPX / 18...</t>
  </si>
  <si>
    <t>ZBC / 14...</t>
  </si>
  <si>
    <t>ZBAU / 20...</t>
  </si>
  <si>
    <t>ZCTR / 22...</t>
  </si>
  <si>
    <t>ZEJ4 / 24...</t>
  </si>
  <si>
    <t>ZDEC / 19...</t>
  </si>
  <si>
    <t>ZSUB / 21...</t>
  </si>
  <si>
    <t>ZMT / 11...</t>
  </si>
  <si>
    <t>ZMPT / 16...</t>
  </si>
  <si>
    <t>DA: demande d'achat (marché à procédure adaptée -MAPA, bon de commande - BC, baux, fluides...)
DS: demande de subvention</t>
  </si>
  <si>
    <t>DS</t>
  </si>
  <si>
    <t>DA
DS</t>
  </si>
  <si>
    <t>Code Chorus</t>
  </si>
  <si>
    <t xml:space="preserve">Type d'EJ
(voir tableau
 ci-dessous)
</t>
  </si>
  <si>
    <t>Montant de l'EJ en €</t>
  </si>
  <si>
    <t>Type d'Engagement Juridique</t>
  </si>
  <si>
    <t>Nom et fonction de l'auteur de la revue</t>
  </si>
  <si>
    <t>Le domaine fonctionnel</t>
  </si>
  <si>
    <t>Le référentiel de programmation Chorus (activité)</t>
  </si>
  <si>
    <t>Le flux de gestion</t>
  </si>
  <si>
    <t xml:space="preserve">Vérifier la conformité des éléments suivants </t>
  </si>
  <si>
    <t>ZMU/ 10…</t>
  </si>
  <si>
    <t xml:space="preserve">N° d'EJ
</t>
  </si>
  <si>
    <t>Libellé de l'activité (selon le référentiel de programmation Chorus) de l'EJ</t>
  </si>
  <si>
    <t>Champs à compléter :</t>
  </si>
  <si>
    <t>Résultat par dossier (1)</t>
  </si>
  <si>
    <t>Le respect de la chronologie des opérations (2)</t>
  </si>
  <si>
    <t>La complétude et l'exhaustivité des pièces justificatives (3)</t>
  </si>
  <si>
    <t>Résultat par dossier (4)</t>
  </si>
  <si>
    <t>Code de l'activité (selon le référentiel de programmation Chorus) de l'EJ</t>
  </si>
  <si>
    <t>DS / DA</t>
  </si>
  <si>
    <t>Le groupe de marchandises</t>
  </si>
  <si>
    <t>Le centre financier</t>
  </si>
  <si>
    <t>Le domaine d'activité</t>
  </si>
  <si>
    <t>L'imputation comptable en charge ou en immobilisation</t>
  </si>
  <si>
    <t>Académie :</t>
  </si>
  <si>
    <r>
      <rPr>
        <u/>
        <sz val="11"/>
        <color theme="1"/>
        <rFont val="Calibri"/>
        <family val="2"/>
        <scheme val="minor"/>
      </rPr>
      <t xml:space="preserve">Objet du contrôle a posteriori </t>
    </r>
    <r>
      <rPr>
        <sz val="11"/>
        <color theme="1"/>
        <rFont val="Calibri"/>
        <family val="2"/>
        <scheme val="minor"/>
      </rPr>
      <t>: vérifier la qualité de gestion des engagements juridiques</t>
    </r>
  </si>
  <si>
    <t>Date de la revue :</t>
  </si>
  <si>
    <t>Vérifier la conformité des éléments suivants</t>
  </si>
  <si>
    <t xml:space="preserve">DAF DCISIF - Grille de contrôle de supervision a posteriori  </t>
  </si>
  <si>
    <t>Qualité des informations budgétaro-comptables</t>
  </si>
  <si>
    <r>
      <rPr>
        <b/>
        <sz val="10"/>
        <color rgb="FF0070C0"/>
        <rFont val="Calibri"/>
        <family val="2"/>
        <scheme val="minor"/>
      </rPr>
      <t>(1):</t>
    </r>
    <r>
      <rPr>
        <sz val="10"/>
        <color theme="1"/>
        <rFont val="Calibri"/>
        <family val="2"/>
        <scheme val="minor"/>
      </rPr>
      <t xml:space="preserve">  Formule automatique. A ne pas modifier </t>
    </r>
  </si>
  <si>
    <r>
      <rPr>
        <b/>
        <sz val="10"/>
        <color rgb="FF0070C0"/>
        <rFont val="Calibri"/>
        <family val="2"/>
        <scheme val="minor"/>
      </rPr>
      <t>(4):</t>
    </r>
    <r>
      <rPr>
        <sz val="10"/>
        <color theme="1"/>
        <rFont val="Calibri"/>
        <family val="2"/>
        <scheme val="minor"/>
      </rPr>
      <t xml:space="preserve">  Formule automatique. A ne pas modifier</t>
    </r>
  </si>
  <si>
    <t>(2) :</t>
  </si>
  <si>
    <t xml:space="preserve"> Rappel de procédure : afin d'éviter les EJ de régularisation, les notifications au fournisseur (achat) ou à l'établissement (subvention) doivent intervenir après la saisie de l'EJ dans Chorus</t>
  </si>
  <si>
    <t>Académie siège de région académique</t>
  </si>
  <si>
    <t>Académie</t>
  </si>
  <si>
    <t>Groupe région</t>
  </si>
  <si>
    <t>Région académique</t>
  </si>
  <si>
    <t>Amiens</t>
  </si>
  <si>
    <t>Clermont-Ferrand</t>
  </si>
  <si>
    <t>Créteil</t>
  </si>
  <si>
    <t>Dijon</t>
  </si>
  <si>
    <t>Grenoble</t>
  </si>
  <si>
    <t>Guadeloupe</t>
  </si>
  <si>
    <t>Guyane</t>
  </si>
  <si>
    <t>La Réunion</t>
  </si>
  <si>
    <t>Limoges</t>
  </si>
  <si>
    <t>Martinique</t>
  </si>
  <si>
    <t>Mayotte</t>
  </si>
  <si>
    <t>Nice</t>
  </si>
  <si>
    <t>Nouvelle Calédonie</t>
  </si>
  <si>
    <t>Poitiers</t>
  </si>
  <si>
    <t>Polynesie fr</t>
  </si>
  <si>
    <t>Reims</t>
  </si>
  <si>
    <t>SIEC</t>
  </si>
  <si>
    <t>St Pierre et Miquelon</t>
  </si>
  <si>
    <t>Strasbourg</t>
  </si>
  <si>
    <t>Toulouse</t>
  </si>
  <si>
    <t>Versailles</t>
  </si>
  <si>
    <t>II</t>
  </si>
  <si>
    <t>I</t>
  </si>
  <si>
    <t>III</t>
  </si>
  <si>
    <t>IDF</t>
  </si>
  <si>
    <t>Corse</t>
  </si>
  <si>
    <t>Décision</t>
  </si>
  <si>
    <t>Titre et catégorie</t>
  </si>
  <si>
    <t>Visa/avis</t>
  </si>
  <si>
    <t>Groupe I</t>
  </si>
  <si>
    <t>Groupe II</t>
  </si>
  <si>
    <t>Groupe III</t>
  </si>
  <si>
    <t>Engagement d'une dépense de fonctionnement</t>
  </si>
  <si>
    <t>Engagement d'une dépense d'investissement</t>
  </si>
  <si>
    <t>Engagement relatif aux accords-cadre exécutés ou non par bons de commande, fonctionnement</t>
  </si>
  <si>
    <t>Engagement relatif aux accords-cadre exécutés ou non par bons de commande, investissement</t>
  </si>
  <si>
    <t>Engagement relatif aux marchés subséquents exécutés par bons de commande, fonctionnement</t>
  </si>
  <si>
    <t>Engagement relatif aux marchés subséquents exécutés par bons de commande, investissement</t>
  </si>
  <si>
    <t>Engagement relatif aux conventions conclues avec une centrale d'achat, fonctionnement</t>
  </si>
  <si>
    <t>Engagement relatif aux conventions conclues avec une centrale d'achat, investissement</t>
  </si>
  <si>
    <t>Engagement d'une dépense de subvention pour charges d'investissement</t>
  </si>
  <si>
    <t>Engagement d'une dépense de dotation en fonds propres</t>
  </si>
  <si>
    <t>Engagement d'une dépense d'intervention</t>
  </si>
  <si>
    <t>Décision d'attribution de subvention pour charges de service public</t>
  </si>
  <si>
    <t>Engagement complémentaire sur opération d'investissement avec visa sur acte initial</t>
  </si>
  <si>
    <t>Engagement complémentaire sur opération d'investissement sans visa sur acte initial</t>
  </si>
  <si>
    <t>Engagement d'une dépense de transaction encadrée par l'article 2044 du code civil</t>
  </si>
  <si>
    <t>3.1</t>
  </si>
  <si>
    <t>5.X</t>
  </si>
  <si>
    <t>5.1, 5.2</t>
  </si>
  <si>
    <t>5.3</t>
  </si>
  <si>
    <t>7.2</t>
  </si>
  <si>
    <t>6.X</t>
  </si>
  <si>
    <t>3.2</t>
  </si>
  <si>
    <t>Selon le cas</t>
  </si>
  <si>
    <t>Visa</t>
  </si>
  <si>
    <t>Avis</t>
  </si>
  <si>
    <t>Catégorie de décision</t>
  </si>
  <si>
    <t>L'effectivité de l'avis ou du visa préalable du CBR quand il est requis (1)</t>
  </si>
  <si>
    <t>Avis ou visa préalable du CBR requis (4)</t>
  </si>
  <si>
    <t>N° d'EJ (4)</t>
  </si>
  <si>
    <t>Type d'EJ (4)</t>
  </si>
  <si>
    <t>Montant de l'EJ en € (4)</t>
  </si>
  <si>
    <t>Nombre
 d'anomalies (4)</t>
  </si>
  <si>
    <t xml:space="preserve">Type d'EJ (4)
</t>
  </si>
  <si>
    <t>Libellé de l'activité (selon le référentiel de programmation Chorus) de l'EJ (4)</t>
  </si>
  <si>
    <t>Nombre de dossiers à contrôler</t>
  </si>
  <si>
    <r>
      <rPr>
        <b/>
        <sz val="10"/>
        <color rgb="FF0070C0"/>
        <rFont val="Calibri"/>
        <family val="2"/>
        <scheme val="minor"/>
      </rPr>
      <t>(1)</t>
    </r>
    <r>
      <rPr>
        <sz val="10"/>
        <color rgb="FF0070C0"/>
        <rFont val="Calibri"/>
        <family val="2"/>
        <scheme val="minor"/>
      </rPr>
      <t>:</t>
    </r>
    <r>
      <rPr>
        <sz val="10"/>
        <rFont val="Calibri"/>
        <family val="2"/>
        <scheme val="minor"/>
      </rPr>
      <t xml:space="preserve">  En référence au recueil des règles de comptabilité budgétaire de l'Etat de janvier 2023, établi par la Direction du Budget (pages 75 à 78), les règles sont déclinées dans les colonnes F et J</t>
    </r>
  </si>
  <si>
    <t>Lyon (Auvergne-Rhône-Alpes)</t>
  </si>
  <si>
    <t>Besançon (Bourgogne-Franche-Comté)</t>
  </si>
  <si>
    <t>Rennes (Bretagne)</t>
  </si>
  <si>
    <t>Orléans-Tours (Centre-Val de Loire)</t>
  </si>
  <si>
    <t>Nancy-Metz (Grand Est)</t>
  </si>
  <si>
    <t>Lille (Hauts-de-France)</t>
  </si>
  <si>
    <t>Paris (Ile-de-France)</t>
  </si>
  <si>
    <t xml:space="preserve">Normandie </t>
  </si>
  <si>
    <t>Bordeaux (Nouvelle Aquitaine)</t>
  </si>
  <si>
    <t>Montpellier (Occitanie)</t>
  </si>
  <si>
    <t>Nantes (Pays de la Loire)</t>
  </si>
  <si>
    <t>Aix-Marseille (Provence-Alpes-Côte d'Azur)</t>
  </si>
  <si>
    <t>Région académique : périmètre de contôle sur les programmes 0139, 0140, 0141, 0163, 0214, 0219, 0230</t>
  </si>
  <si>
    <t>Académie : périmètre de contôle sur les programmes 0139, 0140, 0141, 0230</t>
  </si>
  <si>
    <r>
      <rPr>
        <u/>
        <sz val="11"/>
        <rFont val="Calibri"/>
        <family val="2"/>
        <scheme val="minor"/>
      </rPr>
      <t xml:space="preserve">Objet du contrôle a posteriori </t>
    </r>
    <r>
      <rPr>
        <sz val="11"/>
        <rFont val="Calibri"/>
        <family val="2"/>
        <scheme val="minor"/>
      </rPr>
      <t>: vérifier la qualité des informations budgétaires et comptables renseignées sur le/les poste(s) de l'engagement juridique</t>
    </r>
  </si>
  <si>
    <t>Le taux de TVA
 (code TVA)</t>
  </si>
  <si>
    <t>Le centre de coûts</t>
  </si>
  <si>
    <t>L'effectivité du visa ou de l'avis préalable du CBR quand il est requis (1)</t>
  </si>
  <si>
    <t>Groupe CBR (4)</t>
  </si>
  <si>
    <t>Ex1</t>
  </si>
  <si>
    <t>Ex2</t>
  </si>
  <si>
    <t>Conforme
Non conforme
Sans objet
(au choix, à renseigner dans les colonnes J à Q)</t>
  </si>
  <si>
    <t>Conforme
Non conforme
Sans objet
(au choix, à renseigner dans les colonnes K à N)</t>
  </si>
  <si>
    <t>2104406110</t>
  </si>
  <si>
    <t>ZSUB</t>
  </si>
  <si>
    <t>014100IPIP01</t>
  </si>
  <si>
    <t>Aide à l'insertion professionnelle</t>
  </si>
  <si>
    <t>ZBC</t>
  </si>
  <si>
    <t>014000CPCP06</t>
  </si>
  <si>
    <t>Crédits péda-enseignement à l'extérieur de l'école</t>
  </si>
  <si>
    <t>Achat de téléphones portables imputés à tort sur le BOP 0140</t>
  </si>
  <si>
    <t>DA (marché/hors marché) / DS</t>
  </si>
  <si>
    <t>014100CPTI01</t>
  </si>
  <si>
    <t>014100CPTI01_TICE - enseignement en collège</t>
  </si>
  <si>
    <t>013900ASFS02</t>
  </si>
  <si>
    <t>Fonds social lycées (fonds lycéen et cantine)</t>
  </si>
  <si>
    <t>GM erroné. Code utilsé obsolète. Correction en N+1
Achat de téléphones portables sur le BOP0141</t>
  </si>
  <si>
    <t>Erreur de saisie mais arrêté d'attribution correct</t>
  </si>
  <si>
    <t>Autres dépenses de fonctionnement courant</t>
  </si>
  <si>
    <t>Absence de mise à jour de la PJ marché jointe à l'EJ</t>
  </si>
  <si>
    <t>Protection &amp; préservation de la santé par le sport</t>
  </si>
  <si>
    <t>Défaut de demande de visa du CBR (dépense &gt; à 350 000 €)</t>
  </si>
  <si>
    <t>1512174053</t>
  </si>
  <si>
    <t>ZMPU</t>
  </si>
  <si>
    <t>FORM.C.ENS.ORG</t>
  </si>
  <si>
    <t>Formation EAFC fait en flux 3 au lieu du flux 1</t>
  </si>
  <si>
    <t>FVL</t>
  </si>
  <si>
    <t>EJ de régul. suite à dépense engagée par le SP sans solliciter la DAF
Pas de devis joint, uniquement une facture</t>
  </si>
  <si>
    <r>
      <rPr>
        <b/>
        <sz val="10"/>
        <color rgb="FF0070C0"/>
        <rFont val="Calibri"/>
        <family val="2"/>
        <scheme val="minor"/>
      </rPr>
      <t>(3):</t>
    </r>
    <r>
      <rPr>
        <sz val="10"/>
        <color theme="1"/>
        <rFont val="Calibri"/>
        <family val="2"/>
        <scheme val="minor"/>
      </rPr>
      <t xml:space="preserve">  Se référer à la nomenclature (arrêté du 5 mai 2021 modifié portant nomenclature des pièces justificatives des dépenses de l'Etat)</t>
    </r>
  </si>
  <si>
    <r>
      <rPr>
        <b/>
        <sz val="11"/>
        <color theme="1"/>
        <rFont val="Calibri"/>
        <family val="2"/>
        <scheme val="minor"/>
      </rPr>
      <t>Compléter la grille de contrôle</t>
    </r>
    <r>
      <rPr>
        <sz val="11"/>
        <color theme="1"/>
        <rFont val="Calibri"/>
        <family val="2"/>
        <scheme val="minor"/>
      </rPr>
      <t xml:space="preserve">
1. </t>
    </r>
    <r>
      <rPr>
        <b/>
        <u/>
        <sz val="11"/>
        <color rgb="FF002060"/>
        <rFont val="Calibri"/>
        <family val="2"/>
        <scheme val="minor"/>
      </rPr>
      <t>Sélectionner le nom de votre académie</t>
    </r>
    <r>
      <rPr>
        <sz val="11"/>
        <color theme="1"/>
        <rFont val="Calibri"/>
        <family val="2"/>
        <scheme val="minor"/>
      </rPr>
      <t xml:space="preserve"> puis saisir le nom du service qui réalise la revue de qualité, la date de la revue, ainsi que votre nom / votre fonction
2. Les références des EJ sélectionnés dans la Q1 (colonnes D, E et G à J) s'affichent automatiquement </t>
    </r>
    <r>
      <rPr>
        <sz val="11"/>
        <color theme="1"/>
        <rFont val="Arial"/>
        <family val="2"/>
      </rPr>
      <t>→</t>
    </r>
    <r>
      <rPr>
        <sz val="11"/>
        <color theme="1"/>
        <rFont val="Calibri"/>
        <family val="2"/>
        <scheme val="minor"/>
      </rPr>
      <t xml:space="preserve"> compléter la colonne F (catégorie de décision) à l'aide du menu déroulant
3. Indiquer les réponses aux points de vérification, pour chaque EJ, à l'aide du menu déroulant (C= conforme, NC= Non conforme, SO= Sans objet)
4. En cas de non conformité, décrire, pour l'EJ concerné, la nature de/des anomalie(s) de manière précise et exhaustive (colonne P)
</t>
    </r>
    <r>
      <rPr>
        <b/>
        <sz val="11"/>
        <color rgb="FF00B050"/>
        <rFont val="Calibri"/>
        <family val="2"/>
        <scheme val="minor"/>
      </rPr>
      <t>Ne pas modifier ni supprimer les lignes d'exemple. Elles ne sont pas prises en compte dans le décompte général</t>
    </r>
    <r>
      <rPr>
        <sz val="11"/>
        <color theme="1"/>
        <rFont val="Calibri"/>
        <family val="2"/>
        <scheme val="minor"/>
      </rPr>
      <t xml:space="preserve">
</t>
    </r>
    <r>
      <rPr>
        <b/>
        <u/>
        <sz val="11"/>
        <color theme="1"/>
        <rFont val="Calibri"/>
        <family val="2"/>
        <scheme val="minor"/>
      </rPr>
      <t>Remarque</t>
    </r>
    <r>
      <rPr>
        <sz val="11"/>
        <color theme="1"/>
        <rFont val="Calibri"/>
        <family val="2"/>
        <scheme val="minor"/>
      </rPr>
      <t xml:space="preserve"> : ne pas modifier les formules pré-enregistrées</t>
    </r>
  </si>
  <si>
    <r>
      <rPr>
        <b/>
        <sz val="11"/>
        <color theme="1"/>
        <rFont val="Calibri"/>
        <family val="2"/>
        <scheme val="minor"/>
      </rPr>
      <t>Compléter la grille de contrôle</t>
    </r>
    <r>
      <rPr>
        <sz val="11"/>
        <color theme="1"/>
        <rFont val="Calibri"/>
        <family val="2"/>
        <scheme val="minor"/>
      </rPr>
      <t xml:space="preserve">
1.</t>
    </r>
    <r>
      <rPr>
        <b/>
        <u/>
        <sz val="11"/>
        <color rgb="FF002060"/>
        <rFont val="Calibri"/>
        <family val="2"/>
        <scheme val="minor"/>
      </rPr>
      <t xml:space="preserve"> Sélectionner le nom de votre académie</t>
    </r>
    <r>
      <rPr>
        <sz val="11"/>
        <color theme="1"/>
        <rFont val="Calibri"/>
        <family val="2"/>
        <scheme val="minor"/>
      </rPr>
      <t xml:space="preserve"> puis saisir le nom du service qui réalise la revue de qualité, la date de la revue, ainsi que votre nom / votre fonction
2. Saisir les références des EJ sélectionnés (colonnes D à H)
3. Indiquer les réponses aux points de vérification, pour chaque EJ, à l'aide du menu déroulant (C= conforme, NC= Non conforme, SO= Sans objet)
4. En cas de non conformité, décrire, pour l'EJ concerné, la nature de/des anomalie(s) de manière précise et exhaustive (colonne S)
</t>
    </r>
    <r>
      <rPr>
        <b/>
        <sz val="11"/>
        <color rgb="FF00B050"/>
        <rFont val="Calibri"/>
        <family val="2"/>
        <scheme val="minor"/>
      </rPr>
      <t>Ne pas modifier ni supprimer les lignes d'exemple. Elles ne sont pas prises en compte dans le décompte général</t>
    </r>
    <r>
      <rPr>
        <sz val="11"/>
        <color theme="1"/>
        <rFont val="Calibri"/>
        <family val="2"/>
        <scheme val="minor"/>
      </rPr>
      <t xml:space="preserve">
</t>
    </r>
    <r>
      <rPr>
        <b/>
        <u/>
        <sz val="11"/>
        <color theme="1"/>
        <rFont val="Calibri"/>
        <family val="2"/>
        <scheme val="minor"/>
      </rPr>
      <t>Remarque</t>
    </r>
    <r>
      <rPr>
        <sz val="11"/>
        <color theme="1"/>
        <rFont val="Calibri"/>
        <family val="2"/>
        <scheme val="minor"/>
      </rPr>
      <t xml:space="preserve"> : ne pas modifier les formules pré-enregistrées</t>
    </r>
  </si>
  <si>
    <r>
      <rPr>
        <b/>
        <sz val="11"/>
        <color theme="1"/>
        <rFont val="Calibri"/>
        <family val="2"/>
        <scheme val="minor"/>
      </rPr>
      <t>Compléter la grille de contrôle</t>
    </r>
    <r>
      <rPr>
        <sz val="11"/>
        <color theme="1"/>
        <rFont val="Calibri"/>
        <family val="2"/>
        <scheme val="minor"/>
      </rPr>
      <t xml:space="preserve">
1. </t>
    </r>
    <r>
      <rPr>
        <b/>
        <u/>
        <sz val="11"/>
        <color rgb="FF002060"/>
        <rFont val="Calibri"/>
        <family val="2"/>
        <scheme val="minor"/>
      </rPr>
      <t xml:space="preserve">Sélectionner le nom de votre académie </t>
    </r>
    <r>
      <rPr>
        <sz val="11"/>
        <color theme="1"/>
        <rFont val="Calibri"/>
        <family val="2"/>
        <scheme val="minor"/>
      </rPr>
      <t xml:space="preserve">puis saisir le nom du service qui réalise la revue de qualité, la date de la revue, ainsi que votre nom / votre fonction
2. Saisir les références des EJ sélectionnés (colonnes D à H)
3. Indiquer les réponses aux points de vérification, pour chaque EJ, à l'aide du menu déroulant (C= conforme, NC= Non conforme, SO= Sans objet)
4. En cas de non conformité, décrire, pour l'EJ concerné, la nature de/des anomalie(s) de manière précise et exhaustive (colonne S)
</t>
    </r>
    <r>
      <rPr>
        <b/>
        <sz val="11"/>
        <color rgb="FF00B050"/>
        <rFont val="Calibri"/>
        <family val="2"/>
        <scheme val="minor"/>
      </rPr>
      <t>Ne pas modifier ni supprimer les lignes d'exemple. Elles ne sont pas prises en compte dans le décompte général</t>
    </r>
    <r>
      <rPr>
        <sz val="11"/>
        <color theme="1"/>
        <rFont val="Calibri"/>
        <family val="2"/>
        <scheme val="minor"/>
      </rPr>
      <t xml:space="preserve">
</t>
    </r>
    <r>
      <rPr>
        <b/>
        <u/>
        <sz val="11"/>
        <color theme="1"/>
        <rFont val="Calibri"/>
        <family val="2"/>
        <scheme val="minor"/>
      </rPr>
      <t>Remarque</t>
    </r>
    <r>
      <rPr>
        <sz val="11"/>
        <color theme="1"/>
        <rFont val="Calibri"/>
        <family val="2"/>
        <scheme val="minor"/>
      </rPr>
      <t xml:space="preserve"> : ne pas modifier les formules pré-enregistrées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</si>
</sst>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sz val="10"/>
      <color rgb="FF0070C0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rgb="FF002060"/>
      <name val="Calibri"/>
      <family val="2"/>
      <scheme val="minor"/>
    </font>
    <font>
      <b/>
      <sz val="11"/>
      <color theme="7" tint="0.39997558519241921"/>
      <name val="Calibri"/>
      <family val="2"/>
      <scheme val="minor"/>
    </font>
    <font>
      <strike/>
      <sz val="9"/>
      <color rgb="FFFF0000"/>
      <name val="Calibri"/>
      <family val="2"/>
      <scheme val="minor"/>
    </font>
    <font>
      <strike/>
      <sz val="9"/>
      <name val="Calibri"/>
      <family val="2"/>
      <scheme val="minor"/>
    </font>
    <font>
      <strike/>
      <sz val="9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b/>
      <sz val="10"/>
      <color theme="0"/>
      <name val="Arial"/>
      <family val="2"/>
    </font>
    <font>
      <sz val="11"/>
      <color theme="1"/>
      <name val="Calibri"/>
      <family val="2"/>
      <scheme val="minor"/>
    </font>
    <font>
      <b/>
      <sz val="14"/>
      <color theme="7" tint="0.39997558519241921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  <font>
      <u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rgb="FF00B05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0"/>
      <color rgb="FF00B050"/>
      <name val="Arial"/>
      <family val="2"/>
    </font>
    <font>
      <b/>
      <u/>
      <sz val="11"/>
      <color rgb="FF00206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medium">
        <color theme="0"/>
      </left>
      <right style="medium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theme="0"/>
      </right>
      <top/>
      <bottom/>
      <diagonal/>
    </border>
    <border>
      <left style="thin">
        <color indexed="64"/>
      </left>
      <right style="thin">
        <color theme="0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medium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ck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ck">
        <color theme="0"/>
      </right>
      <top style="thin">
        <color theme="0"/>
      </top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/>
      <right style="medium">
        <color theme="0"/>
      </right>
      <top style="thin">
        <color theme="0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/>
      <bottom/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theme="0"/>
      </left>
      <right/>
      <top/>
      <bottom style="thin">
        <color theme="0"/>
      </bottom>
      <diagonal/>
    </border>
    <border>
      <left/>
      <right style="thick">
        <color theme="0"/>
      </right>
      <top style="medium">
        <color theme="0"/>
      </top>
      <bottom style="thin">
        <color theme="0"/>
      </bottom>
      <diagonal/>
    </border>
    <border>
      <left style="thick">
        <color theme="0"/>
      </left>
      <right style="medium">
        <color theme="0"/>
      </right>
      <top style="medium">
        <color theme="0"/>
      </top>
      <bottom style="thin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thin">
        <color indexed="64"/>
      </right>
      <top/>
      <bottom style="medium">
        <color theme="0"/>
      </bottom>
      <diagonal/>
    </border>
    <border>
      <left style="thick">
        <color theme="0"/>
      </left>
      <right/>
      <top style="thin">
        <color theme="0"/>
      </top>
      <bottom/>
      <diagonal/>
    </border>
    <border>
      <left/>
      <right style="medium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9" fontId="23" fillId="0" borderId="0" applyFont="0" applyFill="0" applyBorder="0" applyAlignment="0" applyProtection="0"/>
    <xf numFmtId="0" fontId="23" fillId="0" borderId="0"/>
    <xf numFmtId="9" fontId="25" fillId="0" borderId="0" applyFont="0" applyFill="0" applyBorder="0" applyAlignment="0" applyProtection="0"/>
    <xf numFmtId="43" fontId="25" fillId="0" borderId="0" applyFont="0" applyFill="0" applyBorder="0" applyAlignment="0" applyProtection="0"/>
  </cellStyleXfs>
  <cellXfs count="2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4" borderId="0" xfId="0" applyFont="1" applyFill="1" applyBorder="1" applyAlignment="1">
      <alignment horizontal="left" vertical="top" wrapText="1"/>
    </xf>
    <xf numFmtId="0" fontId="0" fillId="0" borderId="9" xfId="0" applyBorder="1"/>
    <xf numFmtId="0" fontId="0" fillId="0" borderId="12" xfId="0" applyBorder="1"/>
    <xf numFmtId="0" fontId="0" fillId="0" borderId="0" xfId="0" applyBorder="1" applyAlignment="1">
      <alignment horizontal="left"/>
    </xf>
    <xf numFmtId="0" fontId="8" fillId="5" borderId="10" xfId="0" applyFont="1" applyFill="1" applyBorder="1"/>
    <xf numFmtId="0" fontId="8" fillId="5" borderId="1" xfId="0" applyFont="1" applyFill="1" applyBorder="1"/>
    <xf numFmtId="0" fontId="8" fillId="5" borderId="2" xfId="0" applyFont="1" applyFill="1" applyBorder="1"/>
    <xf numFmtId="0" fontId="8" fillId="0" borderId="6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7" xfId="0" applyFont="1" applyBorder="1"/>
    <xf numFmtId="0" fontId="8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/>
    <xf numFmtId="0" fontId="1" fillId="3" borderId="0" xfId="0" applyFont="1" applyFill="1"/>
    <xf numFmtId="0" fontId="0" fillId="3" borderId="0" xfId="0" applyFont="1" applyFill="1"/>
    <xf numFmtId="0" fontId="9" fillId="3" borderId="19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0" fillId="0" borderId="0" xfId="0" applyFill="1" applyBorder="1" applyAlignment="1"/>
    <xf numFmtId="0" fontId="13" fillId="5" borderId="1" xfId="0" applyFont="1" applyFill="1" applyBorder="1"/>
    <xf numFmtId="0" fontId="9" fillId="3" borderId="18" xfId="0" applyFont="1" applyFill="1" applyBorder="1" applyAlignment="1">
      <alignment horizontal="center" vertical="center" wrapText="1"/>
    </xf>
    <xf numFmtId="0" fontId="9" fillId="3" borderId="20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4" borderId="9" xfId="0" applyFill="1" applyBorder="1" applyAlignment="1"/>
    <xf numFmtId="0" fontId="0" fillId="0" borderId="12" xfId="0" applyBorder="1" applyAlignment="1">
      <alignment horizontal="center" vertical="center"/>
    </xf>
    <xf numFmtId="0" fontId="17" fillId="6" borderId="23" xfId="0" applyFont="1" applyFill="1" applyBorder="1" applyAlignment="1">
      <alignment horizontal="left" vertical="center"/>
    </xf>
    <xf numFmtId="0" fontId="17" fillId="6" borderId="1" xfId="0" applyFont="1" applyFill="1" applyBorder="1" applyAlignment="1">
      <alignment horizontal="left" vertical="center"/>
    </xf>
    <xf numFmtId="0" fontId="8" fillId="0" borderId="6" xfId="0" applyFont="1" applyBorder="1"/>
    <xf numFmtId="0" fontId="0" fillId="0" borderId="27" xfId="0" applyBorder="1"/>
    <xf numFmtId="0" fontId="0" fillId="0" borderId="8" xfId="0" applyBorder="1"/>
    <xf numFmtId="0" fontId="16" fillId="0" borderId="1" xfId="0" applyFont="1" applyBorder="1" applyAlignment="1">
      <alignment horizontal="left" vertical="center" wrapText="1"/>
    </xf>
    <xf numFmtId="0" fontId="9" fillId="3" borderId="35" xfId="0" applyFont="1" applyFill="1" applyBorder="1" applyAlignment="1">
      <alignment horizontal="center" vertical="center" wrapText="1"/>
    </xf>
    <xf numFmtId="0" fontId="9" fillId="3" borderId="37" xfId="0" applyFont="1" applyFill="1" applyBorder="1" applyAlignment="1">
      <alignment horizontal="center" vertical="center" wrapText="1"/>
    </xf>
    <xf numFmtId="0" fontId="9" fillId="3" borderId="39" xfId="0" applyFont="1" applyFill="1" applyBorder="1" applyAlignment="1">
      <alignment horizontal="center" vertical="center" wrapText="1"/>
    </xf>
    <xf numFmtId="0" fontId="0" fillId="4" borderId="23" xfId="0" applyFont="1" applyFill="1" applyBorder="1" applyAlignment="1">
      <alignment horizontal="right" vertical="center"/>
    </xf>
    <xf numFmtId="0" fontId="15" fillId="5" borderId="23" xfId="0" applyFont="1" applyFill="1" applyBorder="1" applyAlignment="1">
      <alignment horizontal="right" vertical="center"/>
    </xf>
    <xf numFmtId="0" fontId="15" fillId="5" borderId="23" xfId="0" applyFont="1" applyFill="1" applyBorder="1" applyAlignment="1">
      <alignment horizontal="right"/>
    </xf>
    <xf numFmtId="0" fontId="17" fillId="6" borderId="23" xfId="0" applyFont="1" applyFill="1" applyBorder="1" applyAlignment="1">
      <alignment horizontal="right" vertical="center"/>
    </xf>
    <xf numFmtId="0" fontId="0" fillId="4" borderId="24" xfId="0" applyFont="1" applyFill="1" applyBorder="1" applyAlignment="1">
      <alignment horizontal="right" vertical="center"/>
    </xf>
    <xf numFmtId="0" fontId="9" fillId="3" borderId="42" xfId="0" applyFont="1" applyFill="1" applyBorder="1" applyAlignment="1">
      <alignment horizontal="center" vertical="center" wrapText="1"/>
    </xf>
    <xf numFmtId="0" fontId="17" fillId="6" borderId="25" xfId="0" applyFont="1" applyFill="1" applyBorder="1" applyAlignment="1">
      <alignment horizontal="left" vertical="center"/>
    </xf>
    <xf numFmtId="0" fontId="17" fillId="6" borderId="3" xfId="0" applyFont="1" applyFill="1" applyBorder="1" applyAlignment="1">
      <alignment horizontal="left" vertical="center"/>
    </xf>
    <xf numFmtId="0" fontId="9" fillId="3" borderId="33" xfId="0" applyFont="1" applyFill="1" applyBorder="1" applyAlignment="1">
      <alignment horizontal="center" vertical="center" wrapText="1"/>
    </xf>
    <xf numFmtId="0" fontId="17" fillId="6" borderId="46" xfId="0" applyFont="1" applyFill="1" applyBorder="1" applyAlignment="1">
      <alignment horizontal="left" vertical="center"/>
    </xf>
    <xf numFmtId="0" fontId="17" fillId="6" borderId="47" xfId="0" applyFont="1" applyFill="1" applyBorder="1" applyAlignment="1">
      <alignment horizontal="left" vertical="center"/>
    </xf>
    <xf numFmtId="0" fontId="9" fillId="3" borderId="17" xfId="0" applyFont="1" applyFill="1" applyBorder="1" applyAlignment="1">
      <alignment horizontal="center" vertical="center" wrapText="1"/>
    </xf>
    <xf numFmtId="0" fontId="21" fillId="5" borderId="1" xfId="0" applyFont="1" applyFill="1" applyBorder="1"/>
    <xf numFmtId="0" fontId="8" fillId="4" borderId="1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9" fillId="5" borderId="10" xfId="0" applyFont="1" applyFill="1" applyBorder="1" applyAlignment="1">
      <alignment horizontal="center" vertical="center"/>
    </xf>
    <xf numFmtId="0" fontId="20" fillId="5" borderId="10" xfId="0" applyFont="1" applyFill="1" applyBorder="1" applyAlignment="1">
      <alignment horizontal="center" vertical="center"/>
    </xf>
    <xf numFmtId="0" fontId="2" fillId="7" borderId="26" xfId="0" applyFont="1" applyFill="1" applyBorder="1" applyAlignment="1">
      <alignment horizontal="right" vertical="center"/>
    </xf>
    <xf numFmtId="0" fontId="8" fillId="4" borderId="10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 wrapText="1"/>
    </xf>
    <xf numFmtId="0" fontId="6" fillId="4" borderId="0" xfId="0" applyFont="1" applyFill="1" applyBorder="1" applyAlignment="1">
      <alignment horizontal="center" vertical="center"/>
    </xf>
    <xf numFmtId="0" fontId="0" fillId="4" borderId="0" xfId="0" applyFill="1" applyBorder="1" applyAlignment="1">
      <alignment horizontal="center"/>
    </xf>
    <xf numFmtId="0" fontId="0" fillId="4" borderId="0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left" vertical="center"/>
    </xf>
    <xf numFmtId="0" fontId="17" fillId="4" borderId="0" xfId="0" applyFont="1" applyFill="1" applyBorder="1" applyAlignment="1">
      <alignment horizontal="left" vertical="center"/>
    </xf>
    <xf numFmtId="0" fontId="15" fillId="4" borderId="0" xfId="0" applyFont="1" applyFill="1" applyBorder="1" applyAlignment="1">
      <alignment horizontal="left" vertical="center"/>
    </xf>
    <xf numFmtId="0" fontId="15" fillId="4" borderId="0" xfId="0" applyFont="1" applyFill="1" applyBorder="1" applyAlignment="1">
      <alignment horizontal="left"/>
    </xf>
    <xf numFmtId="0" fontId="0" fillId="4" borderId="1" xfId="0" applyFill="1" applyBorder="1"/>
    <xf numFmtId="9" fontId="24" fillId="8" borderId="1" xfId="1" applyFont="1" applyFill="1" applyBorder="1" applyAlignment="1">
      <alignment horizontal="center" vertical="center"/>
    </xf>
    <xf numFmtId="0" fontId="23" fillId="9" borderId="1" xfId="2" applyFill="1" applyBorder="1" applyAlignment="1">
      <alignment horizontal="center" vertical="center"/>
    </xf>
    <xf numFmtId="9" fontId="0" fillId="4" borderId="1" xfId="3" applyFont="1" applyFill="1" applyBorder="1"/>
    <xf numFmtId="0" fontId="7" fillId="0" borderId="0" xfId="0" applyFont="1" applyAlignment="1">
      <alignment horizontal="left" vertical="top"/>
    </xf>
    <xf numFmtId="0" fontId="9" fillId="3" borderId="17" xfId="0" applyFont="1" applyFill="1" applyBorder="1" applyAlignment="1">
      <alignment horizontal="center" vertical="center" wrapText="1"/>
    </xf>
    <xf numFmtId="0" fontId="9" fillId="3" borderId="59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/>
    </xf>
    <xf numFmtId="0" fontId="0" fillId="4" borderId="0" xfId="0" applyFill="1" applyBorder="1" applyAlignment="1">
      <alignment horizontal="left" vertical="center" wrapText="1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Border="1" applyAlignment="1"/>
    <xf numFmtId="0" fontId="0" fillId="10" borderId="1" xfId="0" applyFill="1" applyBorder="1"/>
    <xf numFmtId="0" fontId="5" fillId="0" borderId="0" xfId="0" applyFont="1" applyAlignment="1">
      <alignment vertical="center"/>
    </xf>
    <xf numFmtId="0" fontId="0" fillId="4" borderId="0" xfId="0" applyFill="1" applyBorder="1"/>
    <xf numFmtId="0" fontId="5" fillId="4" borderId="0" xfId="0" applyFont="1" applyFill="1" applyBorder="1" applyAlignment="1">
      <alignment vertical="center"/>
    </xf>
    <xf numFmtId="0" fontId="14" fillId="4" borderId="0" xfId="0" applyFont="1" applyFill="1" applyBorder="1" applyAlignment="1">
      <alignment vertical="top" wrapText="1"/>
    </xf>
    <xf numFmtId="0" fontId="0" fillId="3" borderId="0" xfId="0" applyFill="1" applyBorder="1"/>
    <xf numFmtId="0" fontId="0" fillId="3" borderId="0" xfId="0" applyFill="1"/>
    <xf numFmtId="0" fontId="9" fillId="3" borderId="63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3" fontId="0" fillId="0" borderId="1" xfId="0" applyNumberFormat="1" applyBorder="1" applyAlignment="1">
      <alignment vertical="center"/>
    </xf>
    <xf numFmtId="4" fontId="0" fillId="0" borderId="1" xfId="0" applyNumberFormat="1" applyBorder="1" applyAlignment="1">
      <alignment vertical="center"/>
    </xf>
    <xf numFmtId="0" fontId="8" fillId="0" borderId="10" xfId="0" applyFont="1" applyFill="1" applyBorder="1"/>
    <xf numFmtId="0" fontId="13" fillId="0" borderId="10" xfId="0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8" fillId="5" borderId="10" xfId="0" applyFont="1" applyFill="1" applyBorder="1" applyAlignment="1">
      <alignment wrapText="1"/>
    </xf>
    <xf numFmtId="0" fontId="0" fillId="0" borderId="6" xfId="0" applyBorder="1"/>
    <xf numFmtId="0" fontId="0" fillId="0" borderId="64" xfId="0" applyBorder="1"/>
    <xf numFmtId="0" fontId="22" fillId="4" borderId="7" xfId="0" applyFont="1" applyFill="1" applyBorder="1" applyAlignment="1">
      <alignment horizontal="center" vertical="center"/>
    </xf>
    <xf numFmtId="0" fontId="0" fillId="4" borderId="9" xfId="0" applyFill="1" applyBorder="1" applyAlignment="1">
      <alignment horizontal="center"/>
    </xf>
    <xf numFmtId="0" fontId="0" fillId="4" borderId="0" xfId="0" applyFill="1" applyBorder="1" applyAlignment="1"/>
    <xf numFmtId="4" fontId="8" fillId="5" borderId="10" xfId="0" applyNumberFormat="1" applyFont="1" applyFill="1" applyBorder="1"/>
    <xf numFmtId="4" fontId="0" fillId="0" borderId="27" xfId="0" applyNumberFormat="1" applyBorder="1"/>
    <xf numFmtId="4" fontId="8" fillId="0" borderId="10" xfId="0" applyNumberFormat="1" applyFont="1" applyFill="1" applyBorder="1"/>
    <xf numFmtId="4" fontId="8" fillId="0" borderId="1" xfId="0" applyNumberFormat="1" applyFont="1" applyFill="1" applyBorder="1"/>
    <xf numFmtId="0" fontId="0" fillId="0" borderId="0" xfId="0" applyBorder="1" applyAlignment="1">
      <alignment vertical="center"/>
    </xf>
    <xf numFmtId="0" fontId="31" fillId="4" borderId="10" xfId="0" applyFont="1" applyFill="1" applyBorder="1" applyAlignment="1">
      <alignment horizontal="center" vertical="center"/>
    </xf>
    <xf numFmtId="2" fontId="31" fillId="4" borderId="10" xfId="0" applyNumberFormat="1" applyFont="1" applyFill="1" applyBorder="1" applyAlignment="1">
      <alignment horizontal="center" vertical="center"/>
    </xf>
    <xf numFmtId="2" fontId="31" fillId="5" borderId="1" xfId="0" applyNumberFormat="1" applyFont="1" applyFill="1" applyBorder="1" applyAlignment="1">
      <alignment horizontal="right" vertical="center"/>
    </xf>
    <xf numFmtId="2" fontId="31" fillId="5" borderId="1" xfId="0" applyNumberFormat="1" applyFont="1" applyFill="1" applyBorder="1" applyAlignment="1">
      <alignment horizontal="right"/>
    </xf>
    <xf numFmtId="2" fontId="31" fillId="5" borderId="10" xfId="0" applyNumberFormat="1" applyFont="1" applyFill="1" applyBorder="1" applyAlignment="1">
      <alignment horizontal="right"/>
    </xf>
    <xf numFmtId="2" fontId="31" fillId="5" borderId="10" xfId="0" applyNumberFormat="1" applyFont="1" applyFill="1" applyBorder="1" applyAlignment="1">
      <alignment horizontal="right" vertical="center"/>
    </xf>
    <xf numFmtId="0" fontId="31" fillId="4" borderId="10" xfId="0" applyFont="1" applyFill="1" applyBorder="1" applyAlignment="1">
      <alignment horizontal="center"/>
    </xf>
    <xf numFmtId="0" fontId="32" fillId="5" borderId="1" xfId="0" applyFont="1" applyFill="1" applyBorder="1" applyAlignment="1">
      <alignment horizontal="center"/>
    </xf>
    <xf numFmtId="0" fontId="33" fillId="9" borderId="1" xfId="2" applyFont="1" applyFill="1" applyBorder="1" applyAlignment="1">
      <alignment horizontal="center" vertical="center"/>
    </xf>
    <xf numFmtId="0" fontId="31" fillId="5" borderId="1" xfId="0" applyFont="1" applyFill="1" applyBorder="1"/>
    <xf numFmtId="0" fontId="31" fillId="5" borderId="1" xfId="0" applyFont="1" applyFill="1" applyBorder="1" applyAlignment="1">
      <alignment horizontal="right" vertical="center"/>
    </xf>
    <xf numFmtId="0" fontId="31" fillId="5" borderId="10" xfId="0" applyFont="1" applyFill="1" applyBorder="1" applyAlignment="1">
      <alignment horizontal="right" vertical="center"/>
    </xf>
    <xf numFmtId="4" fontId="31" fillId="5" borderId="10" xfId="0" applyNumberFormat="1" applyFont="1" applyFill="1" applyBorder="1" applyAlignment="1">
      <alignment horizontal="right" vertical="center"/>
    </xf>
    <xf numFmtId="0" fontId="31" fillId="4" borderId="1" xfId="0" applyFont="1" applyFill="1" applyBorder="1" applyAlignment="1">
      <alignment horizontal="center" vertical="center"/>
    </xf>
    <xf numFmtId="0" fontId="32" fillId="5" borderId="1" xfId="0" applyFont="1" applyFill="1" applyBorder="1" applyAlignment="1">
      <alignment horizontal="center" vertical="center"/>
    </xf>
    <xf numFmtId="0" fontId="31" fillId="5" borderId="1" xfId="0" applyFont="1" applyFill="1" applyBorder="1" applyAlignment="1">
      <alignment horizontal="left" vertical="center" wrapText="1"/>
    </xf>
    <xf numFmtId="0" fontId="31" fillId="5" borderId="1" xfId="0" applyFont="1" applyFill="1" applyBorder="1" applyAlignment="1">
      <alignment vertical="center"/>
    </xf>
    <xf numFmtId="0" fontId="31" fillId="5" borderId="10" xfId="0" applyFont="1" applyFill="1" applyBorder="1" applyAlignment="1">
      <alignment vertical="center"/>
    </xf>
    <xf numFmtId="4" fontId="31" fillId="5" borderId="10" xfId="0" applyNumberFormat="1" applyFont="1" applyFill="1" applyBorder="1" applyAlignment="1">
      <alignment vertical="center"/>
    </xf>
    <xf numFmtId="0" fontId="31" fillId="5" borderId="1" xfId="0" applyFont="1" applyFill="1" applyBorder="1" applyAlignment="1">
      <alignment vertical="top" wrapText="1"/>
    </xf>
    <xf numFmtId="0" fontId="31" fillId="5" borderId="2" xfId="0" applyFont="1" applyFill="1" applyBorder="1" applyAlignment="1">
      <alignment vertical="center"/>
    </xf>
    <xf numFmtId="0" fontId="31" fillId="4" borderId="1" xfId="0" applyFont="1" applyFill="1" applyBorder="1" applyAlignment="1">
      <alignment horizontal="left"/>
    </xf>
    <xf numFmtId="0" fontId="31" fillId="5" borderId="10" xfId="0" applyFont="1" applyFill="1" applyBorder="1" applyAlignment="1">
      <alignment wrapText="1"/>
    </xf>
    <xf numFmtId="0" fontId="31" fillId="0" borderId="10" xfId="0" applyFont="1" applyFill="1" applyBorder="1" applyAlignment="1">
      <alignment horizontal="left"/>
    </xf>
    <xf numFmtId="0" fontId="31" fillId="0" borderId="10" xfId="0" applyFont="1" applyFill="1" applyBorder="1" applyAlignment="1">
      <alignment horizontal="center" vertical="center"/>
    </xf>
    <xf numFmtId="4" fontId="31" fillId="0" borderId="10" xfId="0" applyNumberFormat="1" applyFont="1" applyFill="1" applyBorder="1"/>
    <xf numFmtId="0" fontId="31" fillId="0" borderId="10" xfId="0" applyFont="1" applyFill="1" applyBorder="1"/>
    <xf numFmtId="0" fontId="31" fillId="5" borderId="2" xfId="0" applyFont="1" applyFill="1" applyBorder="1"/>
    <xf numFmtId="0" fontId="31" fillId="0" borderId="1" xfId="0" applyFont="1" applyFill="1" applyBorder="1" applyAlignment="1">
      <alignment horizontal="center" vertical="center"/>
    </xf>
    <xf numFmtId="0" fontId="31" fillId="4" borderId="1" xfId="0" applyFont="1" applyFill="1" applyBorder="1"/>
    <xf numFmtId="0" fontId="31" fillId="5" borderId="10" xfId="0" applyFont="1" applyFill="1" applyBorder="1"/>
    <xf numFmtId="4" fontId="31" fillId="4" borderId="10" xfId="4" applyNumberFormat="1" applyFont="1" applyFill="1" applyBorder="1"/>
    <xf numFmtId="0" fontId="31" fillId="4" borderId="1" xfId="0" applyFont="1" applyFill="1" applyBorder="1" applyAlignment="1">
      <alignment vertical="center"/>
    </xf>
    <xf numFmtId="0" fontId="31" fillId="0" borderId="10" xfId="0" applyFont="1" applyFill="1" applyBorder="1" applyAlignment="1">
      <alignment vertical="center"/>
    </xf>
    <xf numFmtId="0" fontId="31" fillId="5" borderId="2" xfId="0" applyFont="1" applyFill="1" applyBorder="1" applyAlignment="1">
      <alignment wrapText="1"/>
    </xf>
    <xf numFmtId="4" fontId="31" fillId="5" borderId="10" xfId="0" applyNumberFormat="1" applyFont="1" applyFill="1" applyBorder="1" applyAlignment="1">
      <alignment horizontal="right"/>
    </xf>
    <xf numFmtId="4" fontId="31" fillId="4" borderId="10" xfId="0" applyNumberFormat="1" applyFont="1" applyFill="1" applyBorder="1"/>
    <xf numFmtId="4" fontId="31" fillId="4" borderId="10" xfId="0" applyNumberFormat="1" applyFont="1" applyFill="1" applyBorder="1" applyAlignment="1">
      <alignment vertical="center"/>
    </xf>
    <xf numFmtId="0" fontId="31" fillId="4" borderId="1" xfId="0" applyNumberFormat="1" applyFont="1" applyFill="1" applyBorder="1" applyAlignment="1">
      <alignment horizontal="right" vertical="center"/>
    </xf>
    <xf numFmtId="0" fontId="31" fillId="0" borderId="10" xfId="0" applyFont="1" applyFill="1" applyBorder="1" applyAlignment="1">
      <alignment horizontal="right"/>
    </xf>
    <xf numFmtId="0" fontId="31" fillId="4" borderId="1" xfId="0" applyFont="1" applyFill="1" applyBorder="1" applyAlignment="1">
      <alignment horizontal="right"/>
    </xf>
    <xf numFmtId="0" fontId="0" fillId="4" borderId="48" xfId="0" applyFont="1" applyFill="1" applyBorder="1" applyAlignment="1">
      <alignment horizontal="left" vertical="center"/>
    </xf>
    <xf numFmtId="0" fontId="0" fillId="4" borderId="44" xfId="0" applyFont="1" applyFill="1" applyBorder="1" applyAlignment="1">
      <alignment horizontal="left" vertical="center"/>
    </xf>
    <xf numFmtId="0" fontId="0" fillId="4" borderId="49" xfId="0" applyFont="1" applyFill="1" applyBorder="1" applyAlignment="1">
      <alignment horizontal="left" vertical="center"/>
    </xf>
    <xf numFmtId="0" fontId="15" fillId="5" borderId="25" xfId="0" applyFont="1" applyFill="1" applyBorder="1" applyAlignment="1">
      <alignment horizontal="left"/>
    </xf>
    <xf numFmtId="0" fontId="15" fillId="5" borderId="3" xfId="0" applyFont="1" applyFill="1" applyBorder="1" applyAlignment="1">
      <alignment horizontal="left"/>
    </xf>
    <xf numFmtId="0" fontId="15" fillId="5" borderId="46" xfId="0" applyFont="1" applyFill="1" applyBorder="1" applyAlignment="1">
      <alignment horizontal="left"/>
    </xf>
    <xf numFmtId="0" fontId="0" fillId="4" borderId="25" xfId="0" applyFont="1" applyFill="1" applyBorder="1" applyAlignment="1">
      <alignment horizontal="left" vertical="center"/>
    </xf>
    <xf numFmtId="0" fontId="0" fillId="4" borderId="3" xfId="0" applyFont="1" applyFill="1" applyBorder="1" applyAlignment="1">
      <alignment horizontal="left" vertical="center"/>
    </xf>
    <xf numFmtId="0" fontId="0" fillId="4" borderId="46" xfId="0" applyFont="1" applyFill="1" applyBorder="1" applyAlignment="1">
      <alignment horizontal="left" vertical="center"/>
    </xf>
    <xf numFmtId="0" fontId="7" fillId="0" borderId="0" xfId="0" applyFont="1" applyAlignment="1">
      <alignment vertical="top"/>
    </xf>
    <xf numFmtId="0" fontId="2" fillId="7" borderId="43" xfId="0" applyFont="1" applyFill="1" applyBorder="1" applyAlignment="1">
      <alignment horizontal="left" vertical="center"/>
    </xf>
    <xf numFmtId="0" fontId="2" fillId="7" borderId="28" xfId="0" applyFont="1" applyFill="1" applyBorder="1" applyAlignment="1">
      <alignment horizontal="left" vertical="center"/>
    </xf>
    <xf numFmtId="0" fontId="2" fillId="7" borderId="45" xfId="0" applyFont="1" applyFill="1" applyBorder="1" applyAlignment="1">
      <alignment horizontal="left" vertical="center"/>
    </xf>
    <xf numFmtId="0" fontId="15" fillId="5" borderId="25" xfId="0" applyFont="1" applyFill="1" applyBorder="1" applyAlignment="1">
      <alignment horizontal="left" vertical="center"/>
    </xf>
    <xf numFmtId="0" fontId="15" fillId="5" borderId="3" xfId="0" applyFont="1" applyFill="1" applyBorder="1" applyAlignment="1">
      <alignment horizontal="left" vertical="center"/>
    </xf>
    <xf numFmtId="0" fontId="15" fillId="5" borderId="46" xfId="0" applyFont="1" applyFill="1" applyBorder="1" applyAlignment="1">
      <alignment horizontal="left" vertical="center"/>
    </xf>
    <xf numFmtId="0" fontId="8" fillId="10" borderId="1" xfId="0" applyFont="1" applyFill="1" applyBorder="1" applyAlignment="1">
      <alignment horizontal="right"/>
    </xf>
    <xf numFmtId="0" fontId="9" fillId="3" borderId="14" xfId="0" applyFont="1" applyFill="1" applyBorder="1"/>
    <xf numFmtId="0" fontId="9" fillId="3" borderId="21" xfId="0" applyFont="1" applyFill="1" applyBorder="1"/>
    <xf numFmtId="0" fontId="9" fillId="3" borderId="22" xfId="0" applyFont="1" applyFill="1" applyBorder="1"/>
    <xf numFmtId="0" fontId="9" fillId="3" borderId="54" xfId="0" applyFont="1" applyFill="1" applyBorder="1" applyAlignment="1">
      <alignment horizontal="left" vertical="center" wrapText="1"/>
    </xf>
    <xf numFmtId="0" fontId="9" fillId="3" borderId="55" xfId="0" applyFont="1" applyFill="1" applyBorder="1" applyAlignment="1">
      <alignment horizontal="left" vertical="center" wrapText="1"/>
    </xf>
    <xf numFmtId="0" fontId="9" fillId="3" borderId="58" xfId="0" applyFont="1" applyFill="1" applyBorder="1" applyAlignment="1">
      <alignment horizontal="left" vertical="center" wrapText="1"/>
    </xf>
    <xf numFmtId="0" fontId="9" fillId="3" borderId="53" xfId="0" applyFont="1" applyFill="1" applyBorder="1" applyAlignment="1">
      <alignment horizontal="center" vertical="center" wrapText="1"/>
    </xf>
    <xf numFmtId="0" fontId="9" fillId="3" borderId="34" xfId="0" applyFont="1" applyFill="1" applyBorder="1" applyAlignment="1">
      <alignment horizontal="center" vertical="center" wrapText="1"/>
    </xf>
    <xf numFmtId="0" fontId="9" fillId="3" borderId="36" xfId="0" applyFont="1" applyFill="1" applyBorder="1" applyAlignment="1">
      <alignment horizontal="center" vertical="center" wrapText="1"/>
    </xf>
    <xf numFmtId="0" fontId="9" fillId="3" borderId="50" xfId="0" applyFont="1" applyFill="1" applyBorder="1" applyAlignment="1">
      <alignment horizontal="center" vertical="center" wrapText="1"/>
    </xf>
    <xf numFmtId="0" fontId="9" fillId="3" borderId="51" xfId="0" applyFont="1" applyFill="1" applyBorder="1" applyAlignment="1">
      <alignment horizontal="center" vertical="center" wrapText="1"/>
    </xf>
    <xf numFmtId="0" fontId="9" fillId="3" borderId="52" xfId="0" applyFont="1" applyFill="1" applyBorder="1" applyAlignment="1">
      <alignment horizontal="center" vertical="center" wrapText="1"/>
    </xf>
    <xf numFmtId="0" fontId="9" fillId="3" borderId="33" xfId="0" applyFont="1" applyFill="1" applyBorder="1" applyAlignment="1">
      <alignment horizontal="center" vertical="center"/>
    </xf>
    <xf numFmtId="0" fontId="9" fillId="3" borderId="30" xfId="0" applyFont="1" applyFill="1" applyBorder="1" applyAlignment="1">
      <alignment horizontal="center" vertical="center"/>
    </xf>
    <xf numFmtId="0" fontId="9" fillId="3" borderId="31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34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3" borderId="32" xfId="0" applyFont="1" applyFill="1" applyBorder="1" applyAlignment="1">
      <alignment horizontal="center" vertical="center" wrapText="1"/>
    </xf>
    <xf numFmtId="0" fontId="9" fillId="3" borderId="17" xfId="0" applyFont="1" applyFill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center" vertical="center" wrapText="1"/>
    </xf>
    <xf numFmtId="0" fontId="9" fillId="3" borderId="40" xfId="0" applyFont="1" applyFill="1" applyBorder="1" applyAlignment="1">
      <alignment horizontal="center" vertical="center" wrapText="1"/>
    </xf>
    <xf numFmtId="0" fontId="9" fillId="3" borderId="41" xfId="0" applyFont="1" applyFill="1" applyBorder="1" applyAlignment="1">
      <alignment horizontal="center" vertical="center" wrapText="1"/>
    </xf>
    <xf numFmtId="0" fontId="9" fillId="3" borderId="38" xfId="0" applyFont="1" applyFill="1" applyBorder="1" applyAlignment="1">
      <alignment horizontal="center" vertical="center" wrapText="1"/>
    </xf>
    <xf numFmtId="0" fontId="18" fillId="3" borderId="62" xfId="0" applyFont="1" applyFill="1" applyBorder="1" applyAlignment="1">
      <alignment horizontal="center" vertical="center" wrapText="1"/>
    </xf>
    <xf numFmtId="0" fontId="18" fillId="3" borderId="15" xfId="0" applyFont="1" applyFill="1" applyBorder="1" applyAlignment="1">
      <alignment horizontal="center" vertical="center" wrapText="1"/>
    </xf>
    <xf numFmtId="0" fontId="18" fillId="3" borderId="57" xfId="0" applyFont="1" applyFill="1" applyBorder="1" applyAlignment="1">
      <alignment horizontal="center" vertical="center" wrapText="1"/>
    </xf>
    <xf numFmtId="0" fontId="18" fillId="3" borderId="32" xfId="0" applyFont="1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/>
    </xf>
    <xf numFmtId="0" fontId="0" fillId="10" borderId="4" xfId="0" applyFill="1" applyBorder="1" applyAlignment="1">
      <alignment horizontal="center"/>
    </xf>
    <xf numFmtId="0" fontId="27" fillId="0" borderId="13" xfId="0" applyFont="1" applyBorder="1"/>
    <xf numFmtId="0" fontId="0" fillId="10" borderId="1" xfId="0" applyFill="1" applyBorder="1" applyAlignment="1">
      <alignment horizontal="left" vertical="top" wrapText="1"/>
    </xf>
    <xf numFmtId="0" fontId="0" fillId="10" borderId="3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0" fontId="0" fillId="0" borderId="5" xfId="0" applyFill="1" applyBorder="1" applyAlignment="1">
      <alignment horizontal="left"/>
    </xf>
    <xf numFmtId="0" fontId="5" fillId="0" borderId="0" xfId="0" applyFont="1" applyAlignment="1">
      <alignment horizontal="center" vertical="center"/>
    </xf>
    <xf numFmtId="0" fontId="26" fillId="3" borderId="0" xfId="0" applyFont="1" applyFill="1" applyAlignment="1">
      <alignment horizontal="center" vertical="center"/>
    </xf>
    <xf numFmtId="0" fontId="1" fillId="3" borderId="29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56" xfId="0" applyFont="1" applyFill="1" applyBorder="1" applyAlignment="1">
      <alignment horizontal="center"/>
    </xf>
    <xf numFmtId="0" fontId="3" fillId="2" borderId="29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56" xfId="0" applyFont="1" applyFill="1" applyBorder="1" applyAlignment="1">
      <alignment horizontal="left" vertical="center" wrapText="1"/>
    </xf>
    <xf numFmtId="0" fontId="3" fillId="0" borderId="5" xfId="0" applyFont="1" applyBorder="1"/>
    <xf numFmtId="0" fontId="0" fillId="0" borderId="0" xfId="0" applyFill="1" applyBorder="1" applyAlignment="1">
      <alignment horizontal="left"/>
    </xf>
    <xf numFmtId="0" fontId="0" fillId="0" borderId="60" xfId="0" applyFont="1" applyBorder="1" applyAlignment="1">
      <alignment horizontal="right" vertical="center"/>
    </xf>
    <xf numFmtId="0" fontId="0" fillId="0" borderId="61" xfId="0" applyFont="1" applyBorder="1" applyAlignment="1">
      <alignment horizontal="right" vertical="center"/>
    </xf>
    <xf numFmtId="0" fontId="0" fillId="2" borderId="29" xfId="0" applyFill="1" applyBorder="1" applyAlignment="1">
      <alignment horizontal="left" vertical="center" wrapText="1"/>
    </xf>
    <xf numFmtId="0" fontId="0" fillId="2" borderId="11" xfId="0" applyFill="1" applyBorder="1" applyAlignment="1">
      <alignment horizontal="left" vertical="center" wrapText="1"/>
    </xf>
    <xf numFmtId="0" fontId="0" fillId="2" borderId="56" xfId="0" applyFill="1" applyBorder="1" applyAlignment="1">
      <alignment horizontal="left" vertical="center" wrapText="1"/>
    </xf>
    <xf numFmtId="0" fontId="3" fillId="10" borderId="2" xfId="0" applyFont="1" applyFill="1" applyBorder="1" applyAlignment="1">
      <alignment horizontal="center"/>
    </xf>
    <xf numFmtId="0" fontId="3" fillId="10" borderId="4" xfId="0" applyFont="1" applyFill="1" applyBorder="1" applyAlignment="1">
      <alignment horizontal="center"/>
    </xf>
    <xf numFmtId="0" fontId="3" fillId="0" borderId="5" xfId="0" applyFont="1" applyBorder="1" applyAlignment="1">
      <alignment vertical="center"/>
    </xf>
    <xf numFmtId="0" fontId="7" fillId="0" borderId="0" xfId="0" applyFont="1" applyAlignment="1">
      <alignment horizontal="left" vertical="top"/>
    </xf>
    <xf numFmtId="0" fontId="9" fillId="3" borderId="17" xfId="0" applyFont="1" applyFill="1" applyBorder="1" applyAlignment="1">
      <alignment horizontal="center" wrapText="1"/>
    </xf>
    <xf numFmtId="0" fontId="9" fillId="3" borderId="34" xfId="0" applyFont="1" applyFill="1" applyBorder="1" applyAlignment="1">
      <alignment horizontal="center" wrapText="1"/>
    </xf>
    <xf numFmtId="0" fontId="9" fillId="3" borderId="16" xfId="0" applyFont="1" applyFill="1" applyBorder="1" applyAlignment="1">
      <alignment horizontal="center" wrapText="1"/>
    </xf>
  </cellXfs>
  <cellStyles count="5">
    <cellStyle name="Milliers" xfId="4" builtinId="3"/>
    <cellStyle name="Normal" xfId="0" builtinId="0"/>
    <cellStyle name="Normal 2" xfId="2" xr:uid="{00000000-0005-0000-0000-000002000000}"/>
    <cellStyle name="Pourcentage" xfId="3" builtinId="5"/>
    <cellStyle name="Pourcentage 2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Ex-Grille%20de%20contr&#244;le_EJ-qualit&#233;%20imputations%20budg&#233;taires%20et%20comptables_V202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candor\Downloads\Grille%20de%20contr&#244;le_EJ-qualit&#233;%20imputations%20budg&#233;taires%20et%20comptables_sept-dec%202023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1 - Imputations EJ Région ACA"/>
      <sheetName val="Q1 - Imputations EJ Académie"/>
      <sheetName val="Q2 - Gestion des EJ Région ACA"/>
      <sheetName val="Q2 - Gestion des EJ Académies"/>
      <sheetName val="Critères"/>
    </sheetNames>
    <sheetDataSet>
      <sheetData sheetId="0"/>
      <sheetData sheetId="1"/>
      <sheetData sheetId="2"/>
      <sheetData sheetId="3"/>
      <sheetData sheetId="4">
        <row r="1">
          <cell r="L1" t="str">
            <v>Décision</v>
          </cell>
          <cell r="M1" t="str">
            <v>Titre et catégorie</v>
          </cell>
          <cell r="N1" t="str">
            <v>Visa/avis</v>
          </cell>
          <cell r="O1" t="str">
            <v>IDF</v>
          </cell>
          <cell r="P1" t="str">
            <v>Groupe I</v>
          </cell>
          <cell r="Q1" t="str">
            <v>Groupe II</v>
          </cell>
          <cell r="R1" t="str">
            <v>Groupe III</v>
          </cell>
        </row>
        <row r="2">
          <cell r="L2" t="str">
            <v>Engagement d'une dépense de fonctionnement</v>
          </cell>
          <cell r="M2" t="str">
            <v>3.1</v>
          </cell>
          <cell r="N2" t="str">
            <v>Visa</v>
          </cell>
          <cell r="O2">
            <v>750000</v>
          </cell>
          <cell r="P2">
            <v>500000</v>
          </cell>
          <cell r="Q2">
            <v>400000</v>
          </cell>
          <cell r="R2">
            <v>300000</v>
          </cell>
        </row>
        <row r="3">
          <cell r="L3" t="str">
            <v>Engagement d'une dépense d'investissement</v>
          </cell>
          <cell r="M3" t="str">
            <v>5.X</v>
          </cell>
          <cell r="N3" t="str">
            <v>Visa</v>
          </cell>
          <cell r="O3">
            <v>1000000</v>
          </cell>
          <cell r="P3">
            <v>500000</v>
          </cell>
          <cell r="Q3">
            <v>500000</v>
          </cell>
          <cell r="R3">
            <v>200000</v>
          </cell>
        </row>
        <row r="4">
          <cell r="L4" t="str">
            <v>Engagement relatif aux accords-cadre exécutés ou non par bons de commande, fonctionnement</v>
          </cell>
          <cell r="M4" t="str">
            <v>3.1</v>
          </cell>
          <cell r="N4" t="str">
            <v>Avis</v>
          </cell>
          <cell r="O4">
            <v>750000</v>
          </cell>
          <cell r="P4">
            <v>500000</v>
          </cell>
          <cell r="Q4">
            <v>400000</v>
          </cell>
          <cell r="R4">
            <v>300000</v>
          </cell>
        </row>
        <row r="5">
          <cell r="L5" t="str">
            <v>Engagement relatif aux accords-cadre exécutés ou non par bons de commande, investissement</v>
          </cell>
          <cell r="M5" t="str">
            <v>5.1, 5.2</v>
          </cell>
          <cell r="N5" t="str">
            <v>Avis</v>
          </cell>
          <cell r="O5">
            <v>1000000</v>
          </cell>
          <cell r="P5">
            <v>500000</v>
          </cell>
          <cell r="Q5">
            <v>500000</v>
          </cell>
          <cell r="R5">
            <v>200000</v>
          </cell>
        </row>
        <row r="6">
          <cell r="L6" t="str">
            <v>Engagement relatif aux marchés subséquents exécutés par bons de commande, fonctionnement</v>
          </cell>
          <cell r="M6" t="str">
            <v>3.1</v>
          </cell>
          <cell r="N6" t="str">
            <v>Avis</v>
          </cell>
          <cell r="O6">
            <v>750000</v>
          </cell>
          <cell r="P6">
            <v>500000</v>
          </cell>
          <cell r="Q6">
            <v>400000</v>
          </cell>
          <cell r="R6">
            <v>300000</v>
          </cell>
        </row>
        <row r="7">
          <cell r="L7" t="str">
            <v>Engagement relatif aux marchés subséquents exécutés par bons de commande, investissement</v>
          </cell>
          <cell r="M7" t="str">
            <v>5.1, 5.2</v>
          </cell>
          <cell r="N7" t="str">
            <v>Avis</v>
          </cell>
          <cell r="O7">
            <v>1000000</v>
          </cell>
          <cell r="P7">
            <v>500000</v>
          </cell>
          <cell r="Q7">
            <v>500000</v>
          </cell>
          <cell r="R7">
            <v>200000</v>
          </cell>
        </row>
        <row r="8">
          <cell r="L8" t="str">
            <v>Engagement relatif aux conventions conclues avec une centrale d'achat, fonctionnement</v>
          </cell>
          <cell r="M8" t="str">
            <v>3.1</v>
          </cell>
          <cell r="N8" t="str">
            <v>Avis</v>
          </cell>
          <cell r="O8">
            <v>750000</v>
          </cell>
          <cell r="P8">
            <v>500000</v>
          </cell>
          <cell r="Q8">
            <v>400000</v>
          </cell>
          <cell r="R8">
            <v>300000</v>
          </cell>
        </row>
        <row r="9">
          <cell r="L9" t="str">
            <v>Engagement relatif aux conventions conclues avec une centrale d'achat, investissement</v>
          </cell>
          <cell r="M9" t="str">
            <v>5.1, 5.2</v>
          </cell>
          <cell r="N9" t="str">
            <v>Avis</v>
          </cell>
          <cell r="O9">
            <v>1000000</v>
          </cell>
          <cell r="P9">
            <v>500000</v>
          </cell>
          <cell r="Q9">
            <v>500000</v>
          </cell>
          <cell r="R9">
            <v>200000</v>
          </cell>
        </row>
        <row r="10">
          <cell r="L10" t="str">
            <v>Engagement d'une dépense de subvention pour charges d'investissement</v>
          </cell>
          <cell r="M10" t="str">
            <v>5.3</v>
          </cell>
          <cell r="N10" t="str">
            <v>Visa</v>
          </cell>
          <cell r="O10">
            <v>1000000</v>
          </cell>
          <cell r="P10">
            <v>500000</v>
          </cell>
          <cell r="Q10">
            <v>500000</v>
          </cell>
          <cell r="R10">
            <v>200000</v>
          </cell>
        </row>
        <row r="11">
          <cell r="L11" t="str">
            <v>Engagement d'une dépense de dotation en fonds propres</v>
          </cell>
          <cell r="M11" t="str">
            <v>7.2</v>
          </cell>
          <cell r="N11" t="str">
            <v>Visa</v>
          </cell>
          <cell r="O11">
            <v>1000000</v>
          </cell>
          <cell r="P11">
            <v>500000</v>
          </cell>
          <cell r="Q11">
            <v>500000</v>
          </cell>
          <cell r="R11">
            <v>200000</v>
          </cell>
        </row>
        <row r="12">
          <cell r="L12" t="str">
            <v>Engagement d'une dépense d'intervention</v>
          </cell>
          <cell r="M12" t="str">
            <v>6.X</v>
          </cell>
          <cell r="N12" t="str">
            <v>Visa</v>
          </cell>
          <cell r="O12">
            <v>1000000</v>
          </cell>
          <cell r="P12">
            <v>350000</v>
          </cell>
          <cell r="Q12">
            <v>250000</v>
          </cell>
          <cell r="R12">
            <v>150000</v>
          </cell>
        </row>
        <row r="13">
          <cell r="L13" t="str">
            <v>Décision d'attribution de subvention pour charges de service public</v>
          </cell>
          <cell r="M13" t="str">
            <v>3.2</v>
          </cell>
          <cell r="N13" t="str">
            <v>Visa</v>
          </cell>
          <cell r="O13">
            <v>0.01</v>
          </cell>
          <cell r="P13">
            <v>0.01</v>
          </cell>
          <cell r="Q13">
            <v>0.01</v>
          </cell>
          <cell r="R13">
            <v>0.01</v>
          </cell>
        </row>
        <row r="14">
          <cell r="L14" t="str">
            <v>Engagement complémentaire sur opération d'investissement avec visa sur acte initial</v>
          </cell>
          <cell r="M14" t="str">
            <v>Selon le cas</v>
          </cell>
          <cell r="N14" t="str">
            <v>Visa</v>
          </cell>
          <cell r="O14">
            <v>0.01</v>
          </cell>
          <cell r="P14">
            <v>0.01</v>
          </cell>
          <cell r="Q14">
            <v>0.01</v>
          </cell>
          <cell r="R14">
            <v>0.01</v>
          </cell>
        </row>
        <row r="15">
          <cell r="L15" t="str">
            <v>Engagement complémentaire sur opération d'investissement sans visa sur acte initial</v>
          </cell>
          <cell r="M15" t="str">
            <v>Selon le cas</v>
          </cell>
          <cell r="N15" t="str">
            <v>Visa</v>
          </cell>
          <cell r="O15">
            <v>1000000</v>
          </cell>
          <cell r="P15">
            <v>500000</v>
          </cell>
          <cell r="Q15">
            <v>500000</v>
          </cell>
          <cell r="R15">
            <v>500000</v>
          </cell>
        </row>
        <row r="16">
          <cell r="L16" t="str">
            <v>Engagement d'une dépense de transaction encadrée par l'article 2044 du code civil</v>
          </cell>
          <cell r="M16" t="str">
            <v>Selon le cas</v>
          </cell>
          <cell r="N16" t="str">
            <v>Visa</v>
          </cell>
          <cell r="O16">
            <v>50000</v>
          </cell>
          <cell r="P16">
            <v>50000</v>
          </cell>
          <cell r="Q16">
            <v>50000</v>
          </cell>
          <cell r="R16">
            <v>50000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1 - EJ région académique"/>
      <sheetName val="Q1 - EJ académie"/>
      <sheetName val="Q2 - EJ marchés"/>
      <sheetName val="Critères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6"/>
  <sheetViews>
    <sheetView tabSelected="1" topLeftCell="H13" workbookViewId="0">
      <selection activeCell="N4" sqref="N4:S13"/>
    </sheetView>
  </sheetViews>
  <sheetFormatPr baseColWidth="10" defaultRowHeight="15" x14ac:dyDescent="0.25"/>
  <cols>
    <col min="1" max="1" width="3.140625" customWidth="1"/>
    <col min="2" max="2" width="17.28515625" customWidth="1"/>
    <col min="3" max="3" width="24" customWidth="1"/>
    <col min="4" max="4" width="18" customWidth="1"/>
    <col min="5" max="6" width="16.28515625" customWidth="1"/>
    <col min="7" max="7" width="18.85546875" customWidth="1"/>
    <col min="8" max="8" width="12.140625" customWidth="1"/>
    <col min="9" max="9" width="17.7109375" customWidth="1"/>
    <col min="10" max="10" width="11.5703125" customWidth="1"/>
    <col min="11" max="11" width="10" customWidth="1"/>
    <col min="12" max="12" width="11.28515625" customWidth="1"/>
    <col min="13" max="13" width="11.42578125" customWidth="1"/>
    <col min="14" max="14" width="14.140625" customWidth="1"/>
    <col min="15" max="15" width="12.140625" customWidth="1"/>
    <col min="16" max="16" width="10.140625" customWidth="1"/>
    <col min="17" max="17" width="13.28515625" customWidth="1"/>
    <col min="18" max="18" width="10.85546875" customWidth="1"/>
    <col min="19" max="19" width="37.7109375" customWidth="1"/>
    <col min="20" max="20" width="9.140625" customWidth="1"/>
    <col min="21" max="21" width="7.7109375" customWidth="1"/>
  </cols>
  <sheetData>
    <row r="1" spans="1:21" ht="18.75" x14ac:dyDescent="0.25">
      <c r="A1" s="204" t="s">
        <v>84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82"/>
      <c r="R1" s="82"/>
      <c r="S1" s="82"/>
      <c r="T1" s="80"/>
      <c r="U1" s="80"/>
    </row>
    <row r="2" spans="1:21" ht="18.75" x14ac:dyDescent="0.25">
      <c r="A2" s="205" t="s">
        <v>85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84"/>
      <c r="R2" s="84"/>
      <c r="S2" s="84"/>
      <c r="T2" s="85"/>
    </row>
    <row r="3" spans="1:21" ht="15.75" thickBot="1" x14ac:dyDescent="0.3">
      <c r="N3" s="78"/>
      <c r="O3" s="78"/>
      <c r="P3" s="76"/>
      <c r="Q3" s="81"/>
      <c r="R3" s="83"/>
      <c r="S3" s="83"/>
      <c r="T3" s="4"/>
      <c r="U3" s="2"/>
    </row>
    <row r="4" spans="1:21" ht="15.75" thickBot="1" x14ac:dyDescent="0.3">
      <c r="A4" s="6"/>
      <c r="B4" s="206" t="s">
        <v>6</v>
      </c>
      <c r="C4" s="207"/>
      <c r="D4" s="207"/>
      <c r="E4" s="207"/>
      <c r="F4" s="207"/>
      <c r="G4" s="207"/>
      <c r="H4" s="207"/>
      <c r="I4" s="207"/>
      <c r="J4" s="208"/>
      <c r="K4" s="74"/>
      <c r="L4" s="74"/>
      <c r="M4" s="74"/>
      <c r="N4" s="200" t="s">
        <v>212</v>
      </c>
      <c r="O4" s="200"/>
      <c r="P4" s="200"/>
      <c r="Q4" s="200"/>
      <c r="R4" s="200"/>
      <c r="S4" s="200"/>
      <c r="T4" s="4"/>
      <c r="U4" s="2"/>
    </row>
    <row r="5" spans="1:21" ht="15" customHeight="1" thickBot="1" x14ac:dyDescent="0.3">
      <c r="A5" s="6"/>
      <c r="B5" s="209" t="s">
        <v>176</v>
      </c>
      <c r="C5" s="210"/>
      <c r="D5" s="210"/>
      <c r="E5" s="210"/>
      <c r="F5" s="210"/>
      <c r="G5" s="210"/>
      <c r="H5" s="210"/>
      <c r="I5" s="210"/>
      <c r="J5" s="211"/>
      <c r="K5" s="75"/>
      <c r="L5" s="75"/>
      <c r="M5" s="75"/>
      <c r="N5" s="200"/>
      <c r="O5" s="200"/>
      <c r="P5" s="200"/>
      <c r="Q5" s="200"/>
      <c r="R5" s="200"/>
      <c r="S5" s="200"/>
      <c r="T5" s="4"/>
      <c r="U5" s="2"/>
    </row>
    <row r="6" spans="1:21" x14ac:dyDescent="0.25">
      <c r="B6" s="199" t="s">
        <v>174</v>
      </c>
      <c r="C6" s="199"/>
      <c r="D6" s="199"/>
      <c r="E6" s="199"/>
      <c r="F6" s="199"/>
      <c r="G6" s="199"/>
      <c r="H6" s="199"/>
      <c r="I6" s="199"/>
      <c r="J6" s="199"/>
      <c r="N6" s="200"/>
      <c r="O6" s="200"/>
      <c r="P6" s="200"/>
      <c r="Q6" s="200"/>
      <c r="R6" s="200"/>
      <c r="S6" s="200"/>
      <c r="T6" s="4"/>
      <c r="U6" s="2"/>
    </row>
    <row r="7" spans="1:21" x14ac:dyDescent="0.25">
      <c r="B7" s="212" t="s">
        <v>90</v>
      </c>
      <c r="C7" s="212"/>
      <c r="D7" s="2"/>
      <c r="E7" s="2" t="s">
        <v>82</v>
      </c>
      <c r="F7" s="2"/>
      <c r="G7" s="2"/>
      <c r="H7" s="2"/>
      <c r="I7" s="22"/>
      <c r="J7" s="22"/>
      <c r="K7" s="22"/>
      <c r="L7" s="22"/>
      <c r="M7" s="22"/>
      <c r="N7" s="200"/>
      <c r="O7" s="200"/>
      <c r="P7" s="200"/>
      <c r="Q7" s="200"/>
      <c r="R7" s="200"/>
      <c r="S7" s="200"/>
      <c r="T7" s="4"/>
      <c r="U7" s="2"/>
    </row>
    <row r="8" spans="1:21" x14ac:dyDescent="0.25">
      <c r="B8" s="197"/>
      <c r="C8" s="198"/>
      <c r="D8" s="2"/>
      <c r="E8" s="79"/>
      <c r="F8" s="2"/>
      <c r="G8" s="2"/>
      <c r="H8" s="2"/>
      <c r="I8" s="22"/>
      <c r="J8" s="22"/>
      <c r="K8" s="22"/>
      <c r="L8" s="22"/>
      <c r="M8" s="22"/>
      <c r="N8" s="200"/>
      <c r="O8" s="200"/>
      <c r="P8" s="200"/>
      <c r="Q8" s="200"/>
      <c r="R8" s="200"/>
      <c r="S8" s="200"/>
      <c r="T8" s="4"/>
      <c r="U8" s="2"/>
    </row>
    <row r="9" spans="1:21" x14ac:dyDescent="0.25">
      <c r="B9" s="2" t="s">
        <v>7</v>
      </c>
      <c r="C9" s="2"/>
      <c r="D9" s="2"/>
      <c r="E9" s="2"/>
      <c r="F9" s="2"/>
      <c r="G9" s="203" t="s">
        <v>61</v>
      </c>
      <c r="H9" s="203"/>
      <c r="I9" s="203"/>
      <c r="J9" s="203"/>
      <c r="K9" s="203"/>
      <c r="L9" s="203"/>
      <c r="M9" s="23"/>
      <c r="N9" s="200"/>
      <c r="O9" s="200"/>
      <c r="P9" s="200"/>
      <c r="Q9" s="200"/>
      <c r="R9" s="200"/>
      <c r="S9" s="200"/>
      <c r="T9" s="2"/>
    </row>
    <row r="10" spans="1:21" x14ac:dyDescent="0.25">
      <c r="B10" s="197"/>
      <c r="C10" s="201"/>
      <c r="D10" s="201"/>
      <c r="E10" s="201"/>
      <c r="F10" s="102"/>
      <c r="G10" s="202"/>
      <c r="H10" s="202"/>
      <c r="I10" s="202"/>
      <c r="J10" s="202"/>
      <c r="K10" s="202"/>
      <c r="L10" s="202"/>
      <c r="M10" s="28"/>
      <c r="N10" s="200"/>
      <c r="O10" s="200"/>
      <c r="P10" s="200"/>
      <c r="Q10" s="200"/>
      <c r="R10" s="200"/>
      <c r="S10" s="200"/>
    </row>
    <row r="11" spans="1:21" x14ac:dyDescent="0.25">
      <c r="N11" s="200"/>
      <c r="O11" s="200"/>
      <c r="P11" s="200"/>
      <c r="Q11" s="200"/>
      <c r="R11" s="200"/>
      <c r="S11" s="200"/>
    </row>
    <row r="12" spans="1:21" x14ac:dyDescent="0.25">
      <c r="H12" s="97" t="s">
        <v>160</v>
      </c>
      <c r="I12">
        <f>COUNTA(A22:A51)</f>
        <v>30</v>
      </c>
      <c r="K12" s="77"/>
      <c r="N12" s="200"/>
      <c r="O12" s="200"/>
      <c r="P12" s="200"/>
      <c r="Q12" s="200"/>
      <c r="R12" s="200"/>
      <c r="S12" s="200"/>
    </row>
    <row r="13" spans="1:21" x14ac:dyDescent="0.25">
      <c r="B13" s="17" t="s">
        <v>8</v>
      </c>
      <c r="C13" s="17"/>
      <c r="D13" s="18"/>
      <c r="E13" s="166" t="s">
        <v>9</v>
      </c>
      <c r="F13" s="166"/>
      <c r="G13" s="166"/>
      <c r="H13" s="166"/>
      <c r="I13" s="67">
        <f>COUNTA(D22:D51)</f>
        <v>0</v>
      </c>
      <c r="N13" s="200"/>
      <c r="O13" s="200"/>
      <c r="P13" s="200"/>
      <c r="Q13" s="200"/>
      <c r="R13" s="200"/>
      <c r="S13" s="200"/>
    </row>
    <row r="14" spans="1:21" x14ac:dyDescent="0.25">
      <c r="E14" s="166" t="s">
        <v>10</v>
      </c>
      <c r="F14" s="166"/>
      <c r="G14" s="166"/>
      <c r="H14" s="166"/>
      <c r="I14" s="70">
        <f>IF(I13=0,0,COUNTIF(T22:T51,"anomalie")/I13)</f>
        <v>0</v>
      </c>
      <c r="Q14" s="21"/>
    </row>
    <row r="15" spans="1:21" ht="15.75" thickBot="1" x14ac:dyDescent="0.3">
      <c r="Q15" s="22"/>
    </row>
    <row r="16" spans="1:21" ht="24" x14ac:dyDescent="0.25">
      <c r="A16" s="167"/>
      <c r="B16" s="170" t="s">
        <v>54</v>
      </c>
      <c r="C16" s="171"/>
      <c r="D16" s="171"/>
      <c r="E16" s="171"/>
      <c r="F16" s="171"/>
      <c r="G16" s="171"/>
      <c r="H16" s="171"/>
      <c r="I16" s="172"/>
      <c r="J16" s="73" t="s">
        <v>56</v>
      </c>
      <c r="K16" s="19" t="s">
        <v>1</v>
      </c>
      <c r="L16" s="36" t="s">
        <v>56</v>
      </c>
      <c r="M16" s="36" t="s">
        <v>56</v>
      </c>
      <c r="N16" s="36" t="s">
        <v>56</v>
      </c>
      <c r="O16" s="36" t="s">
        <v>56</v>
      </c>
      <c r="P16" s="36" t="s">
        <v>56</v>
      </c>
      <c r="Q16" s="19" t="s">
        <v>1</v>
      </c>
      <c r="R16" s="173" t="s">
        <v>0</v>
      </c>
      <c r="S16" s="173" t="s">
        <v>5</v>
      </c>
      <c r="T16" s="176" t="s">
        <v>70</v>
      </c>
    </row>
    <row r="17" spans="1:21" x14ac:dyDescent="0.25">
      <c r="A17" s="168"/>
      <c r="B17" s="179" t="s">
        <v>12</v>
      </c>
      <c r="C17" s="182" t="s">
        <v>13</v>
      </c>
      <c r="D17" s="185" t="s">
        <v>67</v>
      </c>
      <c r="E17" s="188" t="s">
        <v>58</v>
      </c>
      <c r="F17" s="188" t="s">
        <v>74</v>
      </c>
      <c r="G17" s="188" t="s">
        <v>68</v>
      </c>
      <c r="H17" s="188" t="s">
        <v>59</v>
      </c>
      <c r="I17" s="190" t="s">
        <v>183</v>
      </c>
      <c r="J17" s="193" t="s">
        <v>65</v>
      </c>
      <c r="K17" s="194"/>
      <c r="L17" s="194"/>
      <c r="M17" s="194"/>
      <c r="N17" s="194"/>
      <c r="O17" s="194"/>
      <c r="P17" s="194"/>
      <c r="Q17" s="194"/>
      <c r="R17" s="174"/>
      <c r="S17" s="174"/>
      <c r="T17" s="177"/>
    </row>
    <row r="18" spans="1:21" x14ac:dyDescent="0.25">
      <c r="A18" s="168"/>
      <c r="B18" s="180"/>
      <c r="C18" s="183"/>
      <c r="D18" s="186"/>
      <c r="E18" s="174"/>
      <c r="F18" s="174"/>
      <c r="G18" s="174"/>
      <c r="H18" s="174"/>
      <c r="I18" s="191"/>
      <c r="J18" s="195"/>
      <c r="K18" s="196"/>
      <c r="L18" s="196"/>
      <c r="M18" s="196"/>
      <c r="N18" s="196"/>
      <c r="O18" s="196"/>
      <c r="P18" s="196"/>
      <c r="Q18" s="196"/>
      <c r="R18" s="174"/>
      <c r="S18" s="174"/>
      <c r="T18" s="177"/>
    </row>
    <row r="19" spans="1:21" ht="48" x14ac:dyDescent="0.25">
      <c r="A19" s="169"/>
      <c r="B19" s="181"/>
      <c r="C19" s="184"/>
      <c r="D19" s="187"/>
      <c r="E19" s="189"/>
      <c r="F19" s="189"/>
      <c r="G19" s="189"/>
      <c r="H19" s="189"/>
      <c r="I19" s="192"/>
      <c r="J19" s="72" t="s">
        <v>76</v>
      </c>
      <c r="K19" s="47" t="s">
        <v>177</v>
      </c>
      <c r="L19" s="37" t="s">
        <v>178</v>
      </c>
      <c r="M19" s="37" t="s">
        <v>77</v>
      </c>
      <c r="N19" s="72" t="s">
        <v>63</v>
      </c>
      <c r="O19" s="38" t="s">
        <v>62</v>
      </c>
      <c r="P19" s="72" t="s">
        <v>78</v>
      </c>
      <c r="Q19" s="86" t="s">
        <v>79</v>
      </c>
      <c r="R19" s="175"/>
      <c r="S19" s="175"/>
      <c r="T19" s="178"/>
    </row>
    <row r="20" spans="1:21" x14ac:dyDescent="0.25">
      <c r="A20" s="122" t="s">
        <v>181</v>
      </c>
      <c r="B20" s="109">
        <v>141</v>
      </c>
      <c r="C20" s="110" t="s">
        <v>55</v>
      </c>
      <c r="D20" s="111" t="s">
        <v>185</v>
      </c>
      <c r="E20" s="112" t="s">
        <v>186</v>
      </c>
      <c r="F20" s="113" t="s">
        <v>187</v>
      </c>
      <c r="G20" s="114" t="s">
        <v>188</v>
      </c>
      <c r="H20" s="144">
        <v>3100</v>
      </c>
      <c r="I20" s="115" t="s">
        <v>2</v>
      </c>
      <c r="J20" s="116" t="s">
        <v>14</v>
      </c>
      <c r="K20" s="116" t="s">
        <v>16</v>
      </c>
      <c r="L20" s="116" t="s">
        <v>14</v>
      </c>
      <c r="M20" s="116" t="s">
        <v>14</v>
      </c>
      <c r="N20" s="116" t="s">
        <v>14</v>
      </c>
      <c r="O20" s="116" t="s">
        <v>14</v>
      </c>
      <c r="P20" s="116" t="s">
        <v>14</v>
      </c>
      <c r="Q20" s="116" t="s">
        <v>14</v>
      </c>
      <c r="R20" s="117">
        <v>0</v>
      </c>
      <c r="S20" s="118"/>
      <c r="T20" s="117" t="str">
        <f>IF(R20=0,"OK","Anomalie")</f>
        <v>OK</v>
      </c>
      <c r="U20" s="5"/>
    </row>
    <row r="21" spans="1:21" ht="24" x14ac:dyDescent="0.25">
      <c r="A21" s="122" t="s">
        <v>182</v>
      </c>
      <c r="B21" s="109">
        <v>140</v>
      </c>
      <c r="C21" s="109" t="s">
        <v>11</v>
      </c>
      <c r="D21" s="119">
        <v>1406385503</v>
      </c>
      <c r="E21" s="119" t="s">
        <v>189</v>
      </c>
      <c r="F21" s="120" t="s">
        <v>190</v>
      </c>
      <c r="G21" s="120" t="s">
        <v>191</v>
      </c>
      <c r="H21" s="121">
        <v>1500.5</v>
      </c>
      <c r="I21" s="122" t="s">
        <v>2</v>
      </c>
      <c r="J21" s="123" t="s">
        <v>14</v>
      </c>
      <c r="K21" s="123" t="s">
        <v>14</v>
      </c>
      <c r="L21" s="123" t="s">
        <v>14</v>
      </c>
      <c r="M21" s="123" t="s">
        <v>14</v>
      </c>
      <c r="N21" s="123" t="s">
        <v>15</v>
      </c>
      <c r="O21" s="123" t="s">
        <v>14</v>
      </c>
      <c r="P21" s="123" t="s">
        <v>14</v>
      </c>
      <c r="Q21" s="123" t="s">
        <v>14</v>
      </c>
      <c r="R21" s="117">
        <v>1</v>
      </c>
      <c r="S21" s="124" t="s">
        <v>192</v>
      </c>
      <c r="T21" s="117" t="str">
        <f>IF(R21=0,"OK","Anomalie")</f>
        <v>Anomalie</v>
      </c>
      <c r="U21" s="5"/>
    </row>
    <row r="22" spans="1:21" x14ac:dyDescent="0.25">
      <c r="A22" s="52">
        <v>1</v>
      </c>
      <c r="B22" s="53">
        <v>139</v>
      </c>
      <c r="C22" s="53" t="s">
        <v>55</v>
      </c>
      <c r="D22" s="8"/>
      <c r="E22" s="8"/>
      <c r="F22" s="8"/>
      <c r="G22" s="54"/>
      <c r="H22" s="104"/>
      <c r="I22" s="57" t="s">
        <v>2</v>
      </c>
      <c r="J22" s="20"/>
      <c r="K22" s="20"/>
      <c r="L22" s="20"/>
      <c r="M22" s="20"/>
      <c r="N22" s="20"/>
      <c r="O22" s="20"/>
      <c r="P22" s="20"/>
      <c r="Q22" s="20"/>
      <c r="R22" s="69">
        <f t="shared" ref="R22:R51" si="0">COUNTIF(J22:Q22,"NC")</f>
        <v>0</v>
      </c>
      <c r="S22" s="10"/>
      <c r="T22" s="69" t="str">
        <f>IF(R22=0,"OK","Anomalie")</f>
        <v>OK</v>
      </c>
      <c r="U22" s="5"/>
    </row>
    <row r="23" spans="1:21" x14ac:dyDescent="0.25">
      <c r="A23" s="52">
        <v>2</v>
      </c>
      <c r="B23" s="53">
        <v>139</v>
      </c>
      <c r="C23" s="53" t="s">
        <v>55</v>
      </c>
      <c r="D23" s="9"/>
      <c r="E23" s="9"/>
      <c r="F23" s="8"/>
      <c r="G23" s="54"/>
      <c r="H23" s="104"/>
      <c r="I23" s="58" t="s">
        <v>2</v>
      </c>
      <c r="J23" s="20"/>
      <c r="K23" s="20"/>
      <c r="L23" s="20"/>
      <c r="M23" s="20"/>
      <c r="N23" s="20"/>
      <c r="O23" s="20"/>
      <c r="P23" s="20"/>
      <c r="Q23" s="20"/>
      <c r="R23" s="69">
        <f t="shared" si="0"/>
        <v>0</v>
      </c>
      <c r="S23" s="9"/>
      <c r="T23" s="69" t="str">
        <f t="shared" ref="T23:T51" si="1">IF(R23=0,"OK","Anomalie")</f>
        <v>OK</v>
      </c>
    </row>
    <row r="24" spans="1:21" x14ac:dyDescent="0.25">
      <c r="A24" s="52">
        <v>3</v>
      </c>
      <c r="B24" s="53">
        <v>139</v>
      </c>
      <c r="C24" s="53" t="s">
        <v>55</v>
      </c>
      <c r="D24" s="9"/>
      <c r="E24" s="9"/>
      <c r="F24" s="8"/>
      <c r="G24" s="54"/>
      <c r="H24" s="104"/>
      <c r="I24" s="58" t="s">
        <v>2</v>
      </c>
      <c r="J24" s="20"/>
      <c r="K24" s="20"/>
      <c r="L24" s="20"/>
      <c r="M24" s="20"/>
      <c r="N24" s="20"/>
      <c r="O24" s="20"/>
      <c r="P24" s="20"/>
      <c r="Q24" s="20"/>
      <c r="R24" s="69">
        <f t="shared" si="0"/>
        <v>0</v>
      </c>
      <c r="S24" s="9"/>
      <c r="T24" s="69" t="str">
        <f t="shared" si="1"/>
        <v>OK</v>
      </c>
    </row>
    <row r="25" spans="1:21" x14ac:dyDescent="0.25">
      <c r="A25" s="52">
        <v>4</v>
      </c>
      <c r="B25" s="53">
        <v>139</v>
      </c>
      <c r="C25" s="53" t="s">
        <v>75</v>
      </c>
      <c r="D25" s="9"/>
      <c r="E25" s="9"/>
      <c r="F25" s="8"/>
      <c r="G25" s="54"/>
      <c r="H25" s="104"/>
      <c r="I25" s="58" t="s">
        <v>2</v>
      </c>
      <c r="J25" s="20"/>
      <c r="K25" s="20"/>
      <c r="L25" s="20"/>
      <c r="M25" s="20"/>
      <c r="N25" s="20"/>
      <c r="O25" s="20"/>
      <c r="P25" s="20"/>
      <c r="Q25" s="20"/>
      <c r="R25" s="69">
        <f t="shared" si="0"/>
        <v>0</v>
      </c>
      <c r="S25" s="9"/>
      <c r="T25" s="69" t="str">
        <f t="shared" si="1"/>
        <v>OK</v>
      </c>
    </row>
    <row r="26" spans="1:21" x14ac:dyDescent="0.25">
      <c r="A26" s="52">
        <v>5</v>
      </c>
      <c r="B26" s="53">
        <v>139</v>
      </c>
      <c r="C26" s="53" t="s">
        <v>75</v>
      </c>
      <c r="D26" s="9"/>
      <c r="E26" s="9"/>
      <c r="F26" s="8"/>
      <c r="G26" s="54"/>
      <c r="H26" s="104"/>
      <c r="I26" s="58" t="s">
        <v>2</v>
      </c>
      <c r="J26" s="20"/>
      <c r="K26" s="20"/>
      <c r="L26" s="20"/>
      <c r="M26" s="20"/>
      <c r="N26" s="20"/>
      <c r="O26" s="20"/>
      <c r="P26" s="20"/>
      <c r="Q26" s="20"/>
      <c r="R26" s="69">
        <f t="shared" si="0"/>
        <v>0</v>
      </c>
      <c r="S26" s="9"/>
      <c r="T26" s="69" t="str">
        <f t="shared" si="1"/>
        <v>OK</v>
      </c>
    </row>
    <row r="27" spans="1:21" x14ac:dyDescent="0.25">
      <c r="A27" s="52">
        <v>6</v>
      </c>
      <c r="B27" s="53">
        <v>140</v>
      </c>
      <c r="C27" s="53" t="s">
        <v>55</v>
      </c>
      <c r="D27" s="9"/>
      <c r="E27" s="9"/>
      <c r="F27" s="8"/>
      <c r="G27" s="55"/>
      <c r="H27" s="104"/>
      <c r="I27" s="58" t="s">
        <v>2</v>
      </c>
      <c r="J27" s="20"/>
      <c r="K27" s="20"/>
      <c r="L27" s="20"/>
      <c r="M27" s="20"/>
      <c r="N27" s="20"/>
      <c r="O27" s="20"/>
      <c r="P27" s="20"/>
      <c r="Q27" s="20"/>
      <c r="R27" s="69">
        <f t="shared" si="0"/>
        <v>0</v>
      </c>
      <c r="S27" s="9"/>
      <c r="T27" s="69" t="str">
        <f t="shared" si="1"/>
        <v>OK</v>
      </c>
    </row>
    <row r="28" spans="1:21" x14ac:dyDescent="0.25">
      <c r="A28" s="52">
        <v>7</v>
      </c>
      <c r="B28" s="53">
        <v>140</v>
      </c>
      <c r="C28" s="53" t="s">
        <v>11</v>
      </c>
      <c r="D28" s="9"/>
      <c r="E28" s="9"/>
      <c r="F28" s="8"/>
      <c r="G28" s="55"/>
      <c r="H28" s="104"/>
      <c r="I28" s="58" t="s">
        <v>2</v>
      </c>
      <c r="J28" s="20"/>
      <c r="K28" s="20"/>
      <c r="L28" s="20"/>
      <c r="M28" s="20"/>
      <c r="N28" s="20"/>
      <c r="O28" s="20"/>
      <c r="P28" s="20"/>
      <c r="Q28" s="20"/>
      <c r="R28" s="69">
        <f t="shared" si="0"/>
        <v>0</v>
      </c>
      <c r="S28" s="9"/>
      <c r="T28" s="69" t="str">
        <f t="shared" si="1"/>
        <v>OK</v>
      </c>
    </row>
    <row r="29" spans="1:21" x14ac:dyDescent="0.25">
      <c r="A29" s="52">
        <v>8</v>
      </c>
      <c r="B29" s="53">
        <v>141</v>
      </c>
      <c r="C29" s="53" t="s">
        <v>55</v>
      </c>
      <c r="D29" s="9"/>
      <c r="E29" s="9"/>
      <c r="F29" s="8"/>
      <c r="G29" s="55"/>
      <c r="H29" s="104"/>
      <c r="I29" s="58" t="s">
        <v>2</v>
      </c>
      <c r="J29" s="20"/>
      <c r="K29" s="20"/>
      <c r="L29" s="20"/>
      <c r="M29" s="20"/>
      <c r="N29" s="20"/>
      <c r="O29" s="20"/>
      <c r="P29" s="20"/>
      <c r="Q29" s="20"/>
      <c r="R29" s="69">
        <f t="shared" si="0"/>
        <v>0</v>
      </c>
      <c r="S29" s="9"/>
      <c r="T29" s="69" t="str">
        <f t="shared" si="1"/>
        <v>OK</v>
      </c>
    </row>
    <row r="30" spans="1:21" x14ac:dyDescent="0.25">
      <c r="A30" s="52">
        <v>9</v>
      </c>
      <c r="B30" s="53">
        <v>141</v>
      </c>
      <c r="C30" s="53" t="s">
        <v>55</v>
      </c>
      <c r="D30" s="9"/>
      <c r="E30" s="9"/>
      <c r="F30" s="8"/>
      <c r="G30" s="55"/>
      <c r="H30" s="104"/>
      <c r="I30" s="58" t="s">
        <v>2</v>
      </c>
      <c r="J30" s="20"/>
      <c r="K30" s="20"/>
      <c r="L30" s="20"/>
      <c r="M30" s="20"/>
      <c r="N30" s="20"/>
      <c r="O30" s="20"/>
      <c r="P30" s="20"/>
      <c r="Q30" s="20"/>
      <c r="R30" s="69">
        <f t="shared" si="0"/>
        <v>0</v>
      </c>
      <c r="S30" s="9"/>
      <c r="T30" s="69" t="str">
        <f t="shared" si="1"/>
        <v>OK</v>
      </c>
    </row>
    <row r="31" spans="1:21" x14ac:dyDescent="0.25">
      <c r="A31" s="52">
        <v>10</v>
      </c>
      <c r="B31" s="53">
        <v>141</v>
      </c>
      <c r="C31" s="53" t="s">
        <v>11</v>
      </c>
      <c r="D31" s="9"/>
      <c r="E31" s="9"/>
      <c r="F31" s="8"/>
      <c r="G31" s="55"/>
      <c r="H31" s="104"/>
      <c r="I31" s="58" t="s">
        <v>2</v>
      </c>
      <c r="J31" s="20"/>
      <c r="K31" s="20"/>
      <c r="L31" s="20"/>
      <c r="M31" s="20"/>
      <c r="N31" s="20"/>
      <c r="O31" s="20"/>
      <c r="P31" s="20"/>
      <c r="Q31" s="20"/>
      <c r="R31" s="69">
        <f t="shared" si="0"/>
        <v>0</v>
      </c>
      <c r="S31" s="9"/>
      <c r="T31" s="69" t="str">
        <f t="shared" si="1"/>
        <v>OK</v>
      </c>
    </row>
    <row r="32" spans="1:21" x14ac:dyDescent="0.25">
      <c r="A32" s="52">
        <v>11</v>
      </c>
      <c r="B32" s="53">
        <v>141</v>
      </c>
      <c r="C32" s="53" t="s">
        <v>11</v>
      </c>
      <c r="D32" s="9"/>
      <c r="E32" s="9"/>
      <c r="F32" s="8"/>
      <c r="G32" s="55"/>
      <c r="H32" s="104"/>
      <c r="I32" s="58" t="s">
        <v>2</v>
      </c>
      <c r="J32" s="20"/>
      <c r="K32" s="20"/>
      <c r="L32" s="20"/>
      <c r="M32" s="20"/>
      <c r="N32" s="20"/>
      <c r="O32" s="20"/>
      <c r="P32" s="20"/>
      <c r="Q32" s="20"/>
      <c r="R32" s="69">
        <f t="shared" si="0"/>
        <v>0</v>
      </c>
      <c r="S32" s="9"/>
      <c r="T32" s="69" t="str">
        <f t="shared" si="1"/>
        <v>OK</v>
      </c>
    </row>
    <row r="33" spans="1:20" x14ac:dyDescent="0.25">
      <c r="A33" s="52">
        <v>12</v>
      </c>
      <c r="B33" s="53">
        <v>141</v>
      </c>
      <c r="C33" s="53" t="s">
        <v>11</v>
      </c>
      <c r="D33" s="9"/>
      <c r="E33" s="9"/>
      <c r="F33" s="8"/>
      <c r="G33" s="55"/>
      <c r="H33" s="104"/>
      <c r="I33" s="58" t="s">
        <v>2</v>
      </c>
      <c r="J33" s="20"/>
      <c r="K33" s="20"/>
      <c r="L33" s="20"/>
      <c r="M33" s="20"/>
      <c r="N33" s="20"/>
      <c r="O33" s="20"/>
      <c r="P33" s="20"/>
      <c r="Q33" s="20"/>
      <c r="R33" s="69">
        <f t="shared" si="0"/>
        <v>0</v>
      </c>
      <c r="S33" s="9"/>
      <c r="T33" s="69" t="str">
        <f t="shared" si="1"/>
        <v>OK</v>
      </c>
    </row>
    <row r="34" spans="1:20" x14ac:dyDescent="0.25">
      <c r="A34" s="52">
        <v>13</v>
      </c>
      <c r="B34" s="52">
        <v>163</v>
      </c>
      <c r="C34" s="53" t="s">
        <v>55</v>
      </c>
      <c r="D34" s="9"/>
      <c r="E34" s="9"/>
      <c r="F34" s="8"/>
      <c r="G34" s="55"/>
      <c r="H34" s="104"/>
      <c r="I34" s="58" t="s">
        <v>2</v>
      </c>
      <c r="J34" s="20"/>
      <c r="K34" s="20"/>
      <c r="L34" s="20"/>
      <c r="M34" s="20"/>
      <c r="N34" s="20"/>
      <c r="O34" s="20"/>
      <c r="P34" s="20"/>
      <c r="Q34" s="20"/>
      <c r="R34" s="69">
        <f t="shared" si="0"/>
        <v>0</v>
      </c>
      <c r="S34" s="9"/>
      <c r="T34" s="69" t="str">
        <f t="shared" si="1"/>
        <v>OK</v>
      </c>
    </row>
    <row r="35" spans="1:20" x14ac:dyDescent="0.25">
      <c r="A35" s="52">
        <v>14</v>
      </c>
      <c r="B35" s="52">
        <v>163</v>
      </c>
      <c r="C35" s="53" t="s">
        <v>55</v>
      </c>
      <c r="D35" s="9"/>
      <c r="E35" s="9"/>
      <c r="F35" s="8"/>
      <c r="G35" s="55"/>
      <c r="H35" s="104"/>
      <c r="I35" s="58" t="s">
        <v>2</v>
      </c>
      <c r="J35" s="20"/>
      <c r="K35" s="20"/>
      <c r="L35" s="20"/>
      <c r="M35" s="20"/>
      <c r="N35" s="20"/>
      <c r="O35" s="20"/>
      <c r="P35" s="20"/>
      <c r="Q35" s="20"/>
      <c r="R35" s="69">
        <f t="shared" si="0"/>
        <v>0</v>
      </c>
      <c r="S35" s="9"/>
      <c r="T35" s="69" t="str">
        <f t="shared" si="1"/>
        <v>OK</v>
      </c>
    </row>
    <row r="36" spans="1:20" x14ac:dyDescent="0.25">
      <c r="A36" s="52">
        <v>15</v>
      </c>
      <c r="B36" s="52">
        <v>163</v>
      </c>
      <c r="C36" s="53" t="s">
        <v>55</v>
      </c>
      <c r="D36" s="9"/>
      <c r="E36" s="9"/>
      <c r="F36" s="8"/>
      <c r="G36" s="55"/>
      <c r="H36" s="104"/>
      <c r="I36" s="58" t="s">
        <v>2</v>
      </c>
      <c r="J36" s="20"/>
      <c r="K36" s="20"/>
      <c r="L36" s="20"/>
      <c r="M36" s="20"/>
      <c r="N36" s="20"/>
      <c r="O36" s="20"/>
      <c r="P36" s="20"/>
      <c r="Q36" s="20"/>
      <c r="R36" s="69">
        <f t="shared" si="0"/>
        <v>0</v>
      </c>
      <c r="S36" s="9"/>
      <c r="T36" s="69" t="str">
        <f t="shared" si="1"/>
        <v>OK</v>
      </c>
    </row>
    <row r="37" spans="1:20" x14ac:dyDescent="0.25">
      <c r="A37" s="52">
        <v>16</v>
      </c>
      <c r="B37" s="52">
        <v>163</v>
      </c>
      <c r="C37" s="53" t="s">
        <v>11</v>
      </c>
      <c r="D37" s="9"/>
      <c r="E37" s="9"/>
      <c r="F37" s="8"/>
      <c r="G37" s="55"/>
      <c r="H37" s="104"/>
      <c r="I37" s="58" t="s">
        <v>2</v>
      </c>
      <c r="J37" s="20"/>
      <c r="K37" s="20"/>
      <c r="L37" s="20"/>
      <c r="M37" s="20"/>
      <c r="N37" s="20"/>
      <c r="O37" s="20"/>
      <c r="P37" s="20"/>
      <c r="Q37" s="20"/>
      <c r="R37" s="69">
        <f t="shared" si="0"/>
        <v>0</v>
      </c>
      <c r="S37" s="9"/>
      <c r="T37" s="69" t="str">
        <f t="shared" si="1"/>
        <v>OK</v>
      </c>
    </row>
    <row r="38" spans="1:20" x14ac:dyDescent="0.25">
      <c r="A38" s="52">
        <v>17</v>
      </c>
      <c r="B38" s="52">
        <v>214</v>
      </c>
      <c r="C38" s="53" t="s">
        <v>55</v>
      </c>
      <c r="D38" s="9"/>
      <c r="E38" s="9"/>
      <c r="F38" s="8"/>
      <c r="G38" s="55"/>
      <c r="H38" s="104"/>
      <c r="I38" s="58" t="s">
        <v>2</v>
      </c>
      <c r="J38" s="20"/>
      <c r="K38" s="20"/>
      <c r="L38" s="20"/>
      <c r="M38" s="20"/>
      <c r="N38" s="20"/>
      <c r="O38" s="20"/>
      <c r="P38" s="20"/>
      <c r="Q38" s="20"/>
      <c r="R38" s="69">
        <f t="shared" si="0"/>
        <v>0</v>
      </c>
      <c r="S38" s="24"/>
      <c r="T38" s="69" t="str">
        <f t="shared" si="1"/>
        <v>OK</v>
      </c>
    </row>
    <row r="39" spans="1:20" x14ac:dyDescent="0.25">
      <c r="A39" s="52">
        <v>18</v>
      </c>
      <c r="B39" s="52">
        <v>214</v>
      </c>
      <c r="C39" s="53" t="s">
        <v>11</v>
      </c>
      <c r="D39" s="9"/>
      <c r="E39" s="9"/>
      <c r="F39" s="8"/>
      <c r="G39" s="55"/>
      <c r="H39" s="104"/>
      <c r="I39" s="58" t="s">
        <v>2</v>
      </c>
      <c r="J39" s="20"/>
      <c r="K39" s="20"/>
      <c r="L39" s="20"/>
      <c r="M39" s="20"/>
      <c r="N39" s="20"/>
      <c r="O39" s="20"/>
      <c r="P39" s="20"/>
      <c r="Q39" s="20"/>
      <c r="R39" s="69">
        <f t="shared" si="0"/>
        <v>0</v>
      </c>
      <c r="S39" s="9"/>
      <c r="T39" s="69" t="str">
        <f t="shared" si="1"/>
        <v>OK</v>
      </c>
    </row>
    <row r="40" spans="1:20" x14ac:dyDescent="0.25">
      <c r="A40" s="52">
        <v>19</v>
      </c>
      <c r="B40" s="52">
        <v>214</v>
      </c>
      <c r="C40" s="53" t="s">
        <v>11</v>
      </c>
      <c r="D40" s="9"/>
      <c r="E40" s="9"/>
      <c r="F40" s="8"/>
      <c r="G40" s="55"/>
      <c r="H40" s="104"/>
      <c r="I40" s="58" t="s">
        <v>2</v>
      </c>
      <c r="J40" s="20"/>
      <c r="K40" s="20"/>
      <c r="L40" s="20"/>
      <c r="M40" s="20"/>
      <c r="N40" s="20"/>
      <c r="O40" s="20"/>
      <c r="P40" s="20"/>
      <c r="Q40" s="20"/>
      <c r="R40" s="69">
        <f t="shared" si="0"/>
        <v>0</v>
      </c>
      <c r="S40" s="9"/>
      <c r="T40" s="69" t="str">
        <f t="shared" si="1"/>
        <v>OK</v>
      </c>
    </row>
    <row r="41" spans="1:20" x14ac:dyDescent="0.25">
      <c r="A41" s="52">
        <v>20</v>
      </c>
      <c r="B41" s="52">
        <v>214</v>
      </c>
      <c r="C41" s="53" t="s">
        <v>11</v>
      </c>
      <c r="D41" s="9"/>
      <c r="E41" s="9"/>
      <c r="F41" s="8"/>
      <c r="G41" s="55"/>
      <c r="H41" s="104"/>
      <c r="I41" s="58" t="s">
        <v>2</v>
      </c>
      <c r="J41" s="20"/>
      <c r="K41" s="20"/>
      <c r="L41" s="20"/>
      <c r="M41" s="20"/>
      <c r="N41" s="20"/>
      <c r="O41" s="20"/>
      <c r="P41" s="20"/>
      <c r="Q41" s="20"/>
      <c r="R41" s="69">
        <f t="shared" si="0"/>
        <v>0</v>
      </c>
      <c r="S41" s="9"/>
      <c r="T41" s="69" t="str">
        <f t="shared" si="1"/>
        <v>OK</v>
      </c>
    </row>
    <row r="42" spans="1:20" x14ac:dyDescent="0.25">
      <c r="A42" s="52">
        <v>21</v>
      </c>
      <c r="B42" s="52">
        <v>214</v>
      </c>
      <c r="C42" s="53" t="s">
        <v>11</v>
      </c>
      <c r="D42" s="9"/>
      <c r="E42" s="9"/>
      <c r="F42" s="8"/>
      <c r="G42" s="55"/>
      <c r="H42" s="104"/>
      <c r="I42" s="58" t="s">
        <v>2</v>
      </c>
      <c r="J42" s="20"/>
      <c r="K42" s="20"/>
      <c r="L42" s="20"/>
      <c r="M42" s="20"/>
      <c r="N42" s="20"/>
      <c r="O42" s="20"/>
      <c r="P42" s="20"/>
      <c r="Q42" s="20"/>
      <c r="R42" s="69">
        <f t="shared" si="0"/>
        <v>0</v>
      </c>
      <c r="S42" s="9"/>
      <c r="T42" s="69" t="str">
        <f t="shared" si="1"/>
        <v>OK</v>
      </c>
    </row>
    <row r="43" spans="1:20" x14ac:dyDescent="0.25">
      <c r="A43" s="52">
        <v>22</v>
      </c>
      <c r="B43" s="52">
        <v>214</v>
      </c>
      <c r="C43" s="53" t="s">
        <v>11</v>
      </c>
      <c r="D43" s="9"/>
      <c r="E43" s="9"/>
      <c r="F43" s="8"/>
      <c r="G43" s="55"/>
      <c r="H43" s="104"/>
      <c r="I43" s="58" t="s">
        <v>2</v>
      </c>
      <c r="J43" s="20"/>
      <c r="K43" s="20"/>
      <c r="L43" s="20"/>
      <c r="M43" s="20"/>
      <c r="N43" s="20"/>
      <c r="O43" s="20"/>
      <c r="P43" s="20"/>
      <c r="Q43" s="20"/>
      <c r="R43" s="69">
        <f t="shared" si="0"/>
        <v>0</v>
      </c>
      <c r="S43" s="9"/>
      <c r="T43" s="69" t="str">
        <f t="shared" si="1"/>
        <v>OK</v>
      </c>
    </row>
    <row r="44" spans="1:20" x14ac:dyDescent="0.25">
      <c r="A44" s="52">
        <v>23</v>
      </c>
      <c r="B44" s="52">
        <v>214</v>
      </c>
      <c r="C44" s="53" t="s">
        <v>11</v>
      </c>
      <c r="D44" s="9"/>
      <c r="E44" s="9"/>
      <c r="F44" s="8"/>
      <c r="G44" s="55"/>
      <c r="H44" s="104"/>
      <c r="I44" s="58" t="s">
        <v>2</v>
      </c>
      <c r="J44" s="20"/>
      <c r="K44" s="20"/>
      <c r="L44" s="20"/>
      <c r="M44" s="20"/>
      <c r="N44" s="20"/>
      <c r="O44" s="20"/>
      <c r="P44" s="20"/>
      <c r="Q44" s="20"/>
      <c r="R44" s="69">
        <f t="shared" si="0"/>
        <v>0</v>
      </c>
      <c r="S44" s="9"/>
      <c r="T44" s="69" t="str">
        <f t="shared" si="1"/>
        <v>OK</v>
      </c>
    </row>
    <row r="45" spans="1:20" x14ac:dyDescent="0.25">
      <c r="A45" s="52">
        <v>24</v>
      </c>
      <c r="B45" s="52">
        <v>219</v>
      </c>
      <c r="C45" s="53" t="s">
        <v>55</v>
      </c>
      <c r="D45" s="9"/>
      <c r="E45" s="9"/>
      <c r="F45" s="8"/>
      <c r="G45" s="55"/>
      <c r="H45" s="104"/>
      <c r="I45" s="58" t="s">
        <v>2</v>
      </c>
      <c r="J45" s="20"/>
      <c r="K45" s="20"/>
      <c r="L45" s="20"/>
      <c r="M45" s="20"/>
      <c r="N45" s="20"/>
      <c r="O45" s="20"/>
      <c r="P45" s="20"/>
      <c r="Q45" s="20"/>
      <c r="R45" s="69">
        <f t="shared" si="0"/>
        <v>0</v>
      </c>
      <c r="S45" s="9"/>
      <c r="T45" s="69" t="str">
        <f t="shared" si="1"/>
        <v>OK</v>
      </c>
    </row>
    <row r="46" spans="1:20" x14ac:dyDescent="0.25">
      <c r="A46" s="52">
        <v>25</v>
      </c>
      <c r="B46" s="52">
        <v>219</v>
      </c>
      <c r="C46" s="53" t="s">
        <v>11</v>
      </c>
      <c r="D46" s="9"/>
      <c r="E46" s="9"/>
      <c r="F46" s="8"/>
      <c r="G46" s="55"/>
      <c r="H46" s="104"/>
      <c r="I46" s="58" t="s">
        <v>2</v>
      </c>
      <c r="J46" s="20"/>
      <c r="K46" s="20"/>
      <c r="L46" s="20"/>
      <c r="M46" s="20"/>
      <c r="N46" s="20"/>
      <c r="O46" s="20"/>
      <c r="P46" s="20"/>
      <c r="Q46" s="20"/>
      <c r="R46" s="69">
        <f t="shared" si="0"/>
        <v>0</v>
      </c>
      <c r="S46" s="9"/>
      <c r="T46" s="69" t="str">
        <f t="shared" si="1"/>
        <v>OK</v>
      </c>
    </row>
    <row r="47" spans="1:20" x14ac:dyDescent="0.25">
      <c r="A47" s="52">
        <v>26</v>
      </c>
      <c r="B47" s="52">
        <v>230</v>
      </c>
      <c r="C47" s="53" t="s">
        <v>55</v>
      </c>
      <c r="D47" s="9"/>
      <c r="E47" s="9"/>
      <c r="F47" s="8"/>
      <c r="G47" s="55"/>
      <c r="H47" s="104"/>
      <c r="I47" s="58" t="s">
        <v>2</v>
      </c>
      <c r="J47" s="20"/>
      <c r="K47" s="20"/>
      <c r="L47" s="20"/>
      <c r="M47" s="20"/>
      <c r="N47" s="20"/>
      <c r="O47" s="20"/>
      <c r="P47" s="20"/>
      <c r="Q47" s="20"/>
      <c r="R47" s="69">
        <f t="shared" si="0"/>
        <v>0</v>
      </c>
      <c r="S47" s="9"/>
      <c r="T47" s="69" t="str">
        <f t="shared" si="1"/>
        <v>OK</v>
      </c>
    </row>
    <row r="48" spans="1:20" x14ac:dyDescent="0.25">
      <c r="A48" s="52">
        <v>27</v>
      </c>
      <c r="B48" s="52">
        <v>230</v>
      </c>
      <c r="C48" s="53" t="s">
        <v>55</v>
      </c>
      <c r="D48" s="9"/>
      <c r="E48" s="9"/>
      <c r="F48" s="8"/>
      <c r="G48" s="55"/>
      <c r="H48" s="104"/>
      <c r="I48" s="58" t="s">
        <v>2</v>
      </c>
      <c r="J48" s="20"/>
      <c r="K48" s="20"/>
      <c r="L48" s="20"/>
      <c r="M48" s="20"/>
      <c r="N48" s="20"/>
      <c r="O48" s="20"/>
      <c r="P48" s="20"/>
      <c r="Q48" s="20"/>
      <c r="R48" s="69">
        <f t="shared" si="0"/>
        <v>0</v>
      </c>
      <c r="S48" s="9"/>
      <c r="T48" s="69" t="str">
        <f t="shared" si="1"/>
        <v>OK</v>
      </c>
    </row>
    <row r="49" spans="1:21" x14ac:dyDescent="0.25">
      <c r="A49" s="52">
        <v>28</v>
      </c>
      <c r="B49" s="52">
        <v>230</v>
      </c>
      <c r="C49" s="53" t="s">
        <v>55</v>
      </c>
      <c r="D49" s="9"/>
      <c r="E49" s="9"/>
      <c r="F49" s="8"/>
      <c r="G49" s="55"/>
      <c r="H49" s="104"/>
      <c r="I49" s="58" t="s">
        <v>2</v>
      </c>
      <c r="J49" s="20"/>
      <c r="K49" s="20"/>
      <c r="L49" s="20"/>
      <c r="M49" s="20"/>
      <c r="N49" s="20"/>
      <c r="O49" s="20"/>
      <c r="P49" s="20"/>
      <c r="Q49" s="20"/>
      <c r="R49" s="69">
        <f t="shared" si="0"/>
        <v>0</v>
      </c>
      <c r="S49" s="9"/>
      <c r="T49" s="69" t="str">
        <f t="shared" si="1"/>
        <v>OK</v>
      </c>
    </row>
    <row r="50" spans="1:21" x14ac:dyDescent="0.25">
      <c r="A50" s="52">
        <v>29</v>
      </c>
      <c r="B50" s="52">
        <v>230</v>
      </c>
      <c r="C50" s="53" t="s">
        <v>55</v>
      </c>
      <c r="D50" s="9"/>
      <c r="E50" s="9"/>
      <c r="F50" s="8"/>
      <c r="G50" s="55"/>
      <c r="H50" s="104"/>
      <c r="I50" s="58" t="s">
        <v>2</v>
      </c>
      <c r="J50" s="20"/>
      <c r="K50" s="20"/>
      <c r="L50" s="20"/>
      <c r="M50" s="20"/>
      <c r="N50" s="20"/>
      <c r="O50" s="20"/>
      <c r="P50" s="20"/>
      <c r="Q50" s="20"/>
      <c r="R50" s="69">
        <f t="shared" si="0"/>
        <v>0</v>
      </c>
      <c r="S50" s="9"/>
      <c r="T50" s="69" t="str">
        <f t="shared" si="1"/>
        <v>OK</v>
      </c>
    </row>
    <row r="51" spans="1:21" x14ac:dyDescent="0.25">
      <c r="A51" s="52">
        <v>30</v>
      </c>
      <c r="B51" s="52">
        <v>230</v>
      </c>
      <c r="C51" s="53" t="s">
        <v>11</v>
      </c>
      <c r="D51" s="9"/>
      <c r="E51" s="9"/>
      <c r="F51" s="8"/>
      <c r="G51" s="55"/>
      <c r="H51" s="104"/>
      <c r="I51" s="58" t="s">
        <v>2</v>
      </c>
      <c r="J51" s="20"/>
      <c r="K51" s="20"/>
      <c r="L51" s="20"/>
      <c r="M51" s="20"/>
      <c r="N51" s="20"/>
      <c r="O51" s="20"/>
      <c r="P51" s="20"/>
      <c r="Q51" s="20"/>
      <c r="R51" s="69">
        <f t="shared" si="0"/>
        <v>0</v>
      </c>
      <c r="S51" s="9"/>
      <c r="T51" s="69" t="str">
        <f t="shared" si="1"/>
        <v>OK</v>
      </c>
    </row>
    <row r="52" spans="1:21" x14ac:dyDescent="0.25">
      <c r="A52" s="11"/>
      <c r="B52" s="11"/>
      <c r="C52" s="11"/>
      <c r="D52" s="11"/>
      <c r="E52" s="32"/>
      <c r="F52" s="32"/>
      <c r="G52" s="32"/>
      <c r="H52" s="105">
        <f>SUM(H22:H51)</f>
        <v>0</v>
      </c>
      <c r="I52" s="35" t="s">
        <v>3</v>
      </c>
      <c r="J52" s="12">
        <f>COUNTIF(J22:J51,"NC")</f>
        <v>0</v>
      </c>
      <c r="K52" s="12">
        <f t="shared" ref="K52:Q52" si="2">COUNTIF(K22:K51,"NC")</f>
        <v>0</v>
      </c>
      <c r="L52" s="12">
        <f t="shared" si="2"/>
        <v>0</v>
      </c>
      <c r="M52" s="12">
        <f t="shared" si="2"/>
        <v>0</v>
      </c>
      <c r="N52" s="12">
        <f t="shared" si="2"/>
        <v>0</v>
      </c>
      <c r="O52" s="12">
        <f t="shared" si="2"/>
        <v>0</v>
      </c>
      <c r="P52" s="12">
        <f t="shared" si="2"/>
        <v>0</v>
      </c>
      <c r="Q52" s="12">
        <f t="shared" si="2"/>
        <v>0</v>
      </c>
      <c r="R52" s="69">
        <f>SUM(R22:R51)</f>
        <v>0</v>
      </c>
      <c r="S52" s="13"/>
      <c r="T52" s="14"/>
    </row>
    <row r="53" spans="1:21" ht="33.75" x14ac:dyDescent="0.25">
      <c r="A53" s="3"/>
      <c r="B53" s="15"/>
      <c r="C53" s="15"/>
      <c r="D53" s="15"/>
      <c r="E53" s="16"/>
      <c r="F53" s="16"/>
      <c r="G53" s="16"/>
      <c r="H53" s="34"/>
      <c r="I53" s="35" t="s">
        <v>4</v>
      </c>
      <c r="J53" s="68">
        <f>IF($I$13=0,0,J52/$I$13)</f>
        <v>0</v>
      </c>
      <c r="K53" s="68">
        <f t="shared" ref="K53:Q53" si="3">IF($I$13=0,0,K52/$I$13)</f>
        <v>0</v>
      </c>
      <c r="L53" s="68">
        <f t="shared" si="3"/>
        <v>0</v>
      </c>
      <c r="M53" s="68">
        <f t="shared" si="3"/>
        <v>0</v>
      </c>
      <c r="N53" s="68">
        <f t="shared" si="3"/>
        <v>0</v>
      </c>
      <c r="O53" s="68">
        <f t="shared" si="3"/>
        <v>0</v>
      </c>
      <c r="P53" s="68">
        <f t="shared" si="3"/>
        <v>0</v>
      </c>
      <c r="Q53" s="68">
        <f t="shared" si="3"/>
        <v>0</v>
      </c>
      <c r="R53" s="101"/>
      <c r="S53" s="16"/>
      <c r="T53" s="16"/>
    </row>
    <row r="54" spans="1:21" x14ac:dyDescent="0.25">
      <c r="A54" s="3"/>
      <c r="B54" s="15"/>
      <c r="C54" s="15"/>
      <c r="D54" s="15"/>
      <c r="E54" s="16"/>
      <c r="F54" s="16"/>
      <c r="G54" s="16"/>
      <c r="H54" s="2"/>
      <c r="I54" s="59"/>
      <c r="J54" s="60"/>
      <c r="K54" s="60"/>
      <c r="L54" s="60"/>
      <c r="M54" s="60"/>
      <c r="N54" s="60"/>
      <c r="O54" s="60"/>
      <c r="P54" s="60"/>
      <c r="Q54" s="60"/>
      <c r="R54" s="60"/>
      <c r="S54" s="16"/>
      <c r="T54" s="16"/>
    </row>
    <row r="55" spans="1:21" x14ac:dyDescent="0.25">
      <c r="A55" s="159" t="s">
        <v>86</v>
      </c>
      <c r="B55" s="159"/>
      <c r="C55" s="159"/>
      <c r="D55" s="159"/>
      <c r="E55" s="159"/>
      <c r="F55" s="159"/>
      <c r="G55" s="159"/>
      <c r="H55" s="159"/>
      <c r="I55" s="159"/>
      <c r="J55" s="159"/>
      <c r="K55" s="159"/>
      <c r="L55" s="159"/>
      <c r="M55" s="159"/>
      <c r="N55" s="159"/>
      <c r="O55" s="159"/>
      <c r="P55" s="159"/>
      <c r="Q55" s="159"/>
      <c r="R55" s="159"/>
      <c r="S55" s="159"/>
      <c r="T55" s="159"/>
      <c r="U55" s="159"/>
    </row>
    <row r="56" spans="1:21" ht="15.75" thickBot="1" x14ac:dyDescent="0.3">
      <c r="A56" s="1"/>
      <c r="B56" s="3"/>
      <c r="C56" s="3"/>
      <c r="D56" s="3"/>
      <c r="E56" s="3"/>
      <c r="F56" s="3"/>
    </row>
    <row r="57" spans="1:21" x14ac:dyDescent="0.25">
      <c r="A57" s="29"/>
      <c r="B57" s="56" t="s">
        <v>57</v>
      </c>
      <c r="C57" s="160" t="s">
        <v>60</v>
      </c>
      <c r="D57" s="161"/>
      <c r="E57" s="162"/>
      <c r="F57" s="63"/>
    </row>
    <row r="58" spans="1:21" x14ac:dyDescent="0.25">
      <c r="A58" s="29"/>
      <c r="B58" s="42"/>
      <c r="C58" s="45" t="s">
        <v>29</v>
      </c>
      <c r="D58" s="46"/>
      <c r="E58" s="48"/>
      <c r="F58" s="64"/>
    </row>
    <row r="59" spans="1:21" x14ac:dyDescent="0.25">
      <c r="A59" s="29"/>
      <c r="B59" s="40"/>
      <c r="C59" s="163" t="s">
        <v>23</v>
      </c>
      <c r="D59" s="164"/>
      <c r="E59" s="165"/>
      <c r="F59" s="65"/>
    </row>
    <row r="60" spans="1:21" x14ac:dyDescent="0.25">
      <c r="A60" s="29"/>
      <c r="B60" s="39" t="s">
        <v>66</v>
      </c>
      <c r="C60" s="156" t="s">
        <v>19</v>
      </c>
      <c r="D60" s="157"/>
      <c r="E60" s="158"/>
      <c r="F60" s="62"/>
    </row>
    <row r="61" spans="1:21" x14ac:dyDescent="0.25">
      <c r="A61" s="29"/>
      <c r="B61" s="39" t="s">
        <v>52</v>
      </c>
      <c r="C61" s="156" t="s">
        <v>20</v>
      </c>
      <c r="D61" s="157"/>
      <c r="E61" s="158"/>
      <c r="F61" s="62"/>
    </row>
    <row r="62" spans="1:21" x14ac:dyDescent="0.25">
      <c r="A62" s="29"/>
      <c r="B62" s="39" t="s">
        <v>41</v>
      </c>
      <c r="C62" s="156" t="s">
        <v>21</v>
      </c>
      <c r="D62" s="157"/>
      <c r="E62" s="158"/>
      <c r="F62" s="62"/>
    </row>
    <row r="63" spans="1:21" x14ac:dyDescent="0.25">
      <c r="A63" s="29"/>
      <c r="B63" s="39" t="s">
        <v>42</v>
      </c>
      <c r="C63" s="156" t="s">
        <v>22</v>
      </c>
      <c r="D63" s="157"/>
      <c r="E63" s="158"/>
      <c r="F63" s="62"/>
    </row>
    <row r="64" spans="1:21" x14ac:dyDescent="0.25">
      <c r="A64" s="29"/>
      <c r="B64" s="40"/>
      <c r="C64" s="163" t="s">
        <v>24</v>
      </c>
      <c r="D64" s="164"/>
      <c r="E64" s="165"/>
      <c r="F64" s="65"/>
    </row>
    <row r="65" spans="1:6" x14ac:dyDescent="0.25">
      <c r="A65" s="29"/>
      <c r="B65" s="39" t="s">
        <v>43</v>
      </c>
      <c r="C65" s="156" t="s">
        <v>25</v>
      </c>
      <c r="D65" s="157"/>
      <c r="E65" s="158"/>
      <c r="F65" s="62"/>
    </row>
    <row r="66" spans="1:6" x14ac:dyDescent="0.25">
      <c r="A66" s="29"/>
      <c r="B66" s="39" t="s">
        <v>53</v>
      </c>
      <c r="C66" s="156" t="s">
        <v>26</v>
      </c>
      <c r="D66" s="157"/>
      <c r="E66" s="158"/>
      <c r="F66" s="62"/>
    </row>
    <row r="67" spans="1:6" x14ac:dyDescent="0.25">
      <c r="A67" s="6"/>
      <c r="B67" s="39" t="s">
        <v>44</v>
      </c>
      <c r="C67" s="156" t="s">
        <v>27</v>
      </c>
      <c r="D67" s="157"/>
      <c r="E67" s="158"/>
      <c r="F67" s="62"/>
    </row>
    <row r="68" spans="1:6" x14ac:dyDescent="0.25">
      <c r="A68" s="6"/>
      <c r="B68" s="39" t="s">
        <v>45</v>
      </c>
      <c r="C68" s="156" t="s">
        <v>28</v>
      </c>
      <c r="D68" s="157"/>
      <c r="E68" s="158"/>
      <c r="F68" s="62"/>
    </row>
    <row r="69" spans="1:6" x14ac:dyDescent="0.25">
      <c r="A69" s="6"/>
      <c r="B69" s="41"/>
      <c r="C69" s="153" t="s">
        <v>30</v>
      </c>
      <c r="D69" s="154"/>
      <c r="E69" s="155"/>
      <c r="F69" s="66"/>
    </row>
    <row r="70" spans="1:6" x14ac:dyDescent="0.25">
      <c r="A70" s="6"/>
      <c r="B70" s="39" t="s">
        <v>46</v>
      </c>
      <c r="C70" s="156" t="s">
        <v>31</v>
      </c>
      <c r="D70" s="157"/>
      <c r="E70" s="158"/>
      <c r="F70" s="62"/>
    </row>
    <row r="71" spans="1:6" x14ac:dyDescent="0.25">
      <c r="A71" s="6"/>
      <c r="B71" s="39" t="s">
        <v>47</v>
      </c>
      <c r="C71" s="156" t="s">
        <v>32</v>
      </c>
      <c r="D71" s="157"/>
      <c r="E71" s="158"/>
      <c r="F71" s="62"/>
    </row>
    <row r="72" spans="1:6" x14ac:dyDescent="0.25">
      <c r="A72" s="6"/>
      <c r="B72" s="39" t="s">
        <v>48</v>
      </c>
      <c r="C72" s="156" t="s">
        <v>33</v>
      </c>
      <c r="D72" s="157"/>
      <c r="E72" s="158"/>
      <c r="F72" s="62"/>
    </row>
    <row r="73" spans="1:6" x14ac:dyDescent="0.25">
      <c r="A73" s="6"/>
      <c r="B73" s="39" t="s">
        <v>49</v>
      </c>
      <c r="C73" s="156" t="s">
        <v>34</v>
      </c>
      <c r="D73" s="157"/>
      <c r="E73" s="158"/>
      <c r="F73" s="62"/>
    </row>
    <row r="74" spans="1:6" x14ac:dyDescent="0.25">
      <c r="A74" s="6"/>
      <c r="B74" s="42"/>
      <c r="C74" s="49" t="s">
        <v>35</v>
      </c>
      <c r="D74" s="31"/>
      <c r="E74" s="30"/>
      <c r="F74" s="64"/>
    </row>
    <row r="75" spans="1:6" x14ac:dyDescent="0.25">
      <c r="A75" s="6"/>
      <c r="B75" s="39" t="s">
        <v>50</v>
      </c>
      <c r="C75" s="156" t="s">
        <v>36</v>
      </c>
      <c r="D75" s="157"/>
      <c r="E75" s="158"/>
      <c r="F75" s="62"/>
    </row>
    <row r="76" spans="1:6" ht="15.75" thickBot="1" x14ac:dyDescent="0.3">
      <c r="A76" s="6"/>
      <c r="B76" s="43" t="s">
        <v>51</v>
      </c>
      <c r="C76" s="150" t="s">
        <v>37</v>
      </c>
      <c r="D76" s="151"/>
      <c r="E76" s="152"/>
      <c r="F76" s="62"/>
    </row>
  </sheetData>
  <mergeCells count="46">
    <mergeCell ref="A1:P1"/>
    <mergeCell ref="A2:P2"/>
    <mergeCell ref="B4:J4"/>
    <mergeCell ref="B5:J5"/>
    <mergeCell ref="B7:C7"/>
    <mergeCell ref="B8:C8"/>
    <mergeCell ref="E13:H13"/>
    <mergeCell ref="B6:J6"/>
    <mergeCell ref="N4:S13"/>
    <mergeCell ref="B10:E10"/>
    <mergeCell ref="G10:L10"/>
    <mergeCell ref="G9:L9"/>
    <mergeCell ref="E14:H14"/>
    <mergeCell ref="A16:A19"/>
    <mergeCell ref="B16:I16"/>
    <mergeCell ref="R16:R19"/>
    <mergeCell ref="T16:T19"/>
    <mergeCell ref="B17:B19"/>
    <mergeCell ref="C17:C19"/>
    <mergeCell ref="D17:D19"/>
    <mergeCell ref="E17:E19"/>
    <mergeCell ref="F17:F19"/>
    <mergeCell ref="G17:G19"/>
    <mergeCell ref="H17:H19"/>
    <mergeCell ref="I17:I19"/>
    <mergeCell ref="J17:Q18"/>
    <mergeCell ref="S16:S19"/>
    <mergeCell ref="C68:E68"/>
    <mergeCell ref="A55:U55"/>
    <mergeCell ref="C57:E57"/>
    <mergeCell ref="C59:E59"/>
    <mergeCell ref="C60:E60"/>
    <mergeCell ref="C61:E61"/>
    <mergeCell ref="C62:E62"/>
    <mergeCell ref="C63:E63"/>
    <mergeCell ref="C64:E64"/>
    <mergeCell ref="C65:E65"/>
    <mergeCell ref="C66:E66"/>
    <mergeCell ref="C67:E67"/>
    <mergeCell ref="C76:E76"/>
    <mergeCell ref="C69:E69"/>
    <mergeCell ref="C70:E70"/>
    <mergeCell ref="C71:E71"/>
    <mergeCell ref="C72:E72"/>
    <mergeCell ref="C73:E73"/>
    <mergeCell ref="C75:E75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Critères!$H$2:$H$19</xm:f>
          </x14:formula1>
          <xm:sqref>B8:C8</xm:sqref>
        </x14:dataValidation>
        <x14:dataValidation type="list" showInputMessage="1" showErrorMessage="1" xr:uid="{00000000-0002-0000-0000-000001000000}">
          <x14:formula1>
            <xm:f>Critères!$A$2:$A$4</xm:f>
          </x14:formula1>
          <xm:sqref>J22:Q51</xm:sqref>
        </x14:dataValidation>
        <x14:dataValidation type="list" showInputMessage="1" showErrorMessage="1" xr:uid="{00000000-0002-0000-0000-000002000000}">
          <x14:formula1>
            <xm:f>'I:\[Ex-Grille de contrôle_EJ-qualité imputations budgétaires et comptables_V2025.xlsx]Critères'!#REF!</xm:f>
          </x14:formula1>
          <xm:sqref>J20:Q21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77"/>
  <sheetViews>
    <sheetView topLeftCell="H2" workbookViewId="0">
      <selection activeCell="U12" sqref="U12"/>
    </sheetView>
  </sheetViews>
  <sheetFormatPr baseColWidth="10" defaultRowHeight="15" x14ac:dyDescent="0.25"/>
  <cols>
    <col min="1" max="1" width="3.140625" customWidth="1"/>
    <col min="2" max="2" width="17.28515625" customWidth="1"/>
    <col min="3" max="3" width="24" customWidth="1"/>
    <col min="4" max="4" width="18" customWidth="1"/>
    <col min="5" max="6" width="16.28515625" customWidth="1"/>
    <col min="7" max="8" width="12.140625" customWidth="1"/>
    <col min="9" max="9" width="17.7109375" customWidth="1"/>
    <col min="10" max="10" width="11.5703125" customWidth="1"/>
    <col min="11" max="11" width="10" customWidth="1"/>
    <col min="12" max="12" width="11.28515625" customWidth="1"/>
    <col min="13" max="13" width="11.42578125" customWidth="1"/>
    <col min="14" max="14" width="14.140625" customWidth="1"/>
    <col min="15" max="15" width="12.140625" customWidth="1"/>
    <col min="16" max="16" width="10.140625" customWidth="1"/>
    <col min="17" max="17" width="13.28515625" customWidth="1"/>
    <col min="18" max="18" width="10.85546875" customWidth="1"/>
    <col min="19" max="19" width="37.7109375" customWidth="1"/>
    <col min="20" max="20" width="9.140625" customWidth="1"/>
    <col min="21" max="21" width="7.7109375" customWidth="1"/>
  </cols>
  <sheetData>
    <row r="1" spans="1:21" ht="18.75" x14ac:dyDescent="0.25">
      <c r="A1" s="204" t="s">
        <v>84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82"/>
      <c r="R1" s="82"/>
      <c r="S1" s="82"/>
      <c r="T1" s="80"/>
      <c r="U1" s="80"/>
    </row>
    <row r="2" spans="1:21" ht="18.75" x14ac:dyDescent="0.25">
      <c r="A2" s="205" t="s">
        <v>85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84"/>
      <c r="R2" s="84"/>
      <c r="S2" s="84"/>
      <c r="T2" s="85"/>
    </row>
    <row r="3" spans="1:21" ht="16.5" customHeight="1" thickBot="1" x14ac:dyDescent="0.3">
      <c r="N3" s="78"/>
      <c r="O3" s="78"/>
      <c r="P3" s="76"/>
      <c r="Q3" s="81"/>
      <c r="R3" s="83"/>
      <c r="S3" s="83"/>
      <c r="T3" s="4"/>
      <c r="U3" s="2"/>
    </row>
    <row r="4" spans="1:21" ht="15.75" customHeight="1" thickBot="1" x14ac:dyDescent="0.3">
      <c r="A4" s="6"/>
      <c r="B4" s="206" t="s">
        <v>6</v>
      </c>
      <c r="C4" s="207"/>
      <c r="D4" s="207"/>
      <c r="E4" s="207"/>
      <c r="F4" s="207"/>
      <c r="G4" s="207"/>
      <c r="H4" s="207"/>
      <c r="I4" s="207"/>
      <c r="J4" s="208"/>
      <c r="K4" s="74"/>
      <c r="L4" s="74"/>
      <c r="M4" s="74"/>
      <c r="N4" s="200" t="s">
        <v>213</v>
      </c>
      <c r="O4" s="200"/>
      <c r="P4" s="200"/>
      <c r="Q4" s="200"/>
      <c r="R4" s="200"/>
      <c r="S4" s="200"/>
      <c r="T4" s="4"/>
      <c r="U4" s="2"/>
    </row>
    <row r="5" spans="1:21" ht="15" customHeight="1" thickBot="1" x14ac:dyDescent="0.3">
      <c r="A5" s="6"/>
      <c r="B5" s="209" t="s">
        <v>176</v>
      </c>
      <c r="C5" s="210"/>
      <c r="D5" s="210"/>
      <c r="E5" s="210"/>
      <c r="F5" s="210"/>
      <c r="G5" s="210"/>
      <c r="H5" s="210"/>
      <c r="I5" s="210"/>
      <c r="J5" s="211"/>
      <c r="K5" s="75"/>
      <c r="L5" s="75"/>
      <c r="M5" s="75"/>
      <c r="N5" s="200"/>
      <c r="O5" s="200"/>
      <c r="P5" s="200"/>
      <c r="Q5" s="200"/>
      <c r="R5" s="200"/>
      <c r="S5" s="200"/>
      <c r="T5" s="4"/>
      <c r="U5" s="2"/>
    </row>
    <row r="6" spans="1:21" x14ac:dyDescent="0.25">
      <c r="B6" s="199" t="s">
        <v>175</v>
      </c>
      <c r="C6" s="199"/>
      <c r="D6" s="199"/>
      <c r="E6" s="199"/>
      <c r="F6" s="199"/>
      <c r="G6" s="199"/>
      <c r="H6" s="199"/>
      <c r="I6" s="199"/>
      <c r="J6" s="199"/>
      <c r="N6" s="200"/>
      <c r="O6" s="200"/>
      <c r="P6" s="200"/>
      <c r="Q6" s="200"/>
      <c r="R6" s="200"/>
      <c r="S6" s="200"/>
      <c r="T6" s="4"/>
      <c r="U6" s="2"/>
    </row>
    <row r="7" spans="1:21" x14ac:dyDescent="0.25">
      <c r="B7" s="212" t="s">
        <v>80</v>
      </c>
      <c r="C7" s="212"/>
      <c r="D7" s="2"/>
      <c r="E7" s="2" t="s">
        <v>82</v>
      </c>
      <c r="F7" s="2"/>
      <c r="G7" s="2"/>
      <c r="H7" s="2"/>
      <c r="I7" s="22"/>
      <c r="J7" s="22"/>
      <c r="K7" s="22"/>
      <c r="L7" s="22"/>
      <c r="M7" s="22"/>
      <c r="N7" s="200"/>
      <c r="O7" s="200"/>
      <c r="P7" s="200"/>
      <c r="Q7" s="200"/>
      <c r="R7" s="200"/>
      <c r="S7" s="200"/>
      <c r="T7" s="4"/>
      <c r="U7" s="2"/>
    </row>
    <row r="8" spans="1:21" x14ac:dyDescent="0.25">
      <c r="B8" s="197"/>
      <c r="C8" s="198"/>
      <c r="D8" s="2"/>
      <c r="E8" s="79"/>
      <c r="F8" s="2"/>
      <c r="G8" s="2"/>
      <c r="H8" s="2"/>
      <c r="I8" s="22"/>
      <c r="J8" s="22"/>
      <c r="K8" s="22"/>
      <c r="L8" s="22"/>
      <c r="M8" s="22"/>
      <c r="N8" s="200"/>
      <c r="O8" s="200"/>
      <c r="P8" s="200"/>
      <c r="Q8" s="200"/>
      <c r="R8" s="200"/>
      <c r="S8" s="200"/>
      <c r="T8" s="4"/>
      <c r="U8" s="2"/>
    </row>
    <row r="9" spans="1:21" x14ac:dyDescent="0.25">
      <c r="B9" s="2" t="s">
        <v>7</v>
      </c>
      <c r="C9" s="2"/>
      <c r="D9" s="2"/>
      <c r="E9" s="2"/>
      <c r="F9" s="2"/>
      <c r="G9" s="203" t="s">
        <v>61</v>
      </c>
      <c r="H9" s="203"/>
      <c r="I9" s="203"/>
      <c r="J9" s="203"/>
      <c r="K9" s="203"/>
      <c r="L9" s="203"/>
      <c r="M9" s="23"/>
      <c r="N9" s="200"/>
      <c r="O9" s="200"/>
      <c r="P9" s="200"/>
      <c r="Q9" s="200"/>
      <c r="R9" s="200"/>
      <c r="S9" s="200"/>
      <c r="T9" s="2"/>
    </row>
    <row r="10" spans="1:21" x14ac:dyDescent="0.25">
      <c r="B10" s="197"/>
      <c r="C10" s="201"/>
      <c r="D10" s="201"/>
      <c r="E10" s="201"/>
      <c r="F10" s="102"/>
      <c r="G10" s="202"/>
      <c r="H10" s="202"/>
      <c r="I10" s="202"/>
      <c r="J10" s="202"/>
      <c r="K10" s="202"/>
      <c r="L10" s="202"/>
      <c r="M10" s="28"/>
      <c r="N10" s="200"/>
      <c r="O10" s="200"/>
      <c r="P10" s="200"/>
      <c r="Q10" s="200"/>
      <c r="R10" s="200"/>
      <c r="S10" s="200"/>
    </row>
    <row r="11" spans="1:21" x14ac:dyDescent="0.25">
      <c r="N11" s="200"/>
      <c r="O11" s="200"/>
      <c r="P11" s="200"/>
      <c r="Q11" s="200"/>
      <c r="R11" s="200"/>
      <c r="S11" s="200"/>
    </row>
    <row r="12" spans="1:21" x14ac:dyDescent="0.25">
      <c r="H12" s="97" t="s">
        <v>160</v>
      </c>
      <c r="I12">
        <f>COUNTA(A22:A51)</f>
        <v>30</v>
      </c>
      <c r="K12" s="77"/>
      <c r="N12" s="200"/>
      <c r="O12" s="200"/>
      <c r="P12" s="200"/>
      <c r="Q12" s="200"/>
      <c r="R12" s="200"/>
      <c r="S12" s="200"/>
    </row>
    <row r="13" spans="1:21" x14ac:dyDescent="0.25">
      <c r="B13" s="17" t="s">
        <v>8</v>
      </c>
      <c r="C13" s="17"/>
      <c r="D13" s="18"/>
      <c r="E13" s="166" t="s">
        <v>9</v>
      </c>
      <c r="F13" s="166"/>
      <c r="G13" s="166"/>
      <c r="H13" s="166"/>
      <c r="I13" s="67">
        <f>COUNTA(D22:D51)</f>
        <v>0</v>
      </c>
      <c r="N13" s="200"/>
      <c r="O13" s="200"/>
      <c r="P13" s="200"/>
      <c r="Q13" s="200"/>
      <c r="R13" s="200"/>
      <c r="S13" s="200"/>
    </row>
    <row r="14" spans="1:21" x14ac:dyDescent="0.25">
      <c r="E14" s="166" t="s">
        <v>10</v>
      </c>
      <c r="F14" s="166"/>
      <c r="G14" s="166"/>
      <c r="H14" s="166"/>
      <c r="I14" s="70">
        <f>IF(I13=0,0,COUNTIF(T22:T51,"anomalie")/I13)</f>
        <v>0</v>
      </c>
      <c r="Q14" s="21"/>
    </row>
    <row r="15" spans="1:21" ht="15.75" thickBot="1" x14ac:dyDescent="0.3">
      <c r="Q15" s="22"/>
    </row>
    <row r="16" spans="1:21" ht="29.25" customHeight="1" x14ac:dyDescent="0.25">
      <c r="A16" s="167"/>
      <c r="B16" s="170" t="s">
        <v>54</v>
      </c>
      <c r="C16" s="171"/>
      <c r="D16" s="171"/>
      <c r="E16" s="171"/>
      <c r="F16" s="171"/>
      <c r="G16" s="171"/>
      <c r="H16" s="171"/>
      <c r="I16" s="172"/>
      <c r="J16" s="73" t="s">
        <v>56</v>
      </c>
      <c r="K16" s="19" t="s">
        <v>1</v>
      </c>
      <c r="L16" s="36" t="s">
        <v>56</v>
      </c>
      <c r="M16" s="36" t="s">
        <v>56</v>
      </c>
      <c r="N16" s="36" t="s">
        <v>56</v>
      </c>
      <c r="O16" s="36" t="s">
        <v>56</v>
      </c>
      <c r="P16" s="36" t="s">
        <v>56</v>
      </c>
      <c r="Q16" s="19" t="s">
        <v>1</v>
      </c>
      <c r="R16" s="173" t="s">
        <v>0</v>
      </c>
      <c r="S16" s="173" t="s">
        <v>5</v>
      </c>
      <c r="T16" s="176" t="s">
        <v>70</v>
      </c>
    </row>
    <row r="17" spans="1:21" ht="18.75" customHeight="1" x14ac:dyDescent="0.25">
      <c r="A17" s="168"/>
      <c r="B17" s="179" t="s">
        <v>12</v>
      </c>
      <c r="C17" s="182" t="s">
        <v>13</v>
      </c>
      <c r="D17" s="185" t="s">
        <v>67</v>
      </c>
      <c r="E17" s="188" t="s">
        <v>58</v>
      </c>
      <c r="F17" s="188" t="s">
        <v>74</v>
      </c>
      <c r="G17" s="188" t="s">
        <v>68</v>
      </c>
      <c r="H17" s="188" t="s">
        <v>59</v>
      </c>
      <c r="I17" s="190" t="s">
        <v>183</v>
      </c>
      <c r="J17" s="193" t="s">
        <v>65</v>
      </c>
      <c r="K17" s="194"/>
      <c r="L17" s="194"/>
      <c r="M17" s="194"/>
      <c r="N17" s="194"/>
      <c r="O17" s="194"/>
      <c r="P17" s="194"/>
      <c r="Q17" s="194"/>
      <c r="R17" s="174"/>
      <c r="S17" s="174"/>
      <c r="T17" s="177"/>
    </row>
    <row r="18" spans="1:21" ht="3" customHeight="1" x14ac:dyDescent="0.25">
      <c r="A18" s="168"/>
      <c r="B18" s="180"/>
      <c r="C18" s="183"/>
      <c r="D18" s="186"/>
      <c r="E18" s="174"/>
      <c r="F18" s="174"/>
      <c r="G18" s="174"/>
      <c r="H18" s="174"/>
      <c r="I18" s="191"/>
      <c r="J18" s="195"/>
      <c r="K18" s="196"/>
      <c r="L18" s="196"/>
      <c r="M18" s="196"/>
      <c r="N18" s="196"/>
      <c r="O18" s="196"/>
      <c r="P18" s="196"/>
      <c r="Q18" s="196"/>
      <c r="R18" s="174"/>
      <c r="S18" s="174"/>
      <c r="T18" s="177"/>
    </row>
    <row r="19" spans="1:21" ht="52.15" customHeight="1" x14ac:dyDescent="0.25">
      <c r="A19" s="169"/>
      <c r="B19" s="181"/>
      <c r="C19" s="184"/>
      <c r="D19" s="187"/>
      <c r="E19" s="189"/>
      <c r="F19" s="189"/>
      <c r="G19" s="189"/>
      <c r="H19" s="189"/>
      <c r="I19" s="192"/>
      <c r="J19" s="72" t="s">
        <v>76</v>
      </c>
      <c r="K19" s="47" t="s">
        <v>177</v>
      </c>
      <c r="L19" s="37" t="s">
        <v>178</v>
      </c>
      <c r="M19" s="37" t="s">
        <v>77</v>
      </c>
      <c r="N19" s="72" t="s">
        <v>63</v>
      </c>
      <c r="O19" s="38" t="s">
        <v>62</v>
      </c>
      <c r="P19" s="50" t="s">
        <v>78</v>
      </c>
      <c r="Q19" s="86" t="s">
        <v>79</v>
      </c>
      <c r="R19" s="175"/>
      <c r="S19" s="175"/>
      <c r="T19" s="178"/>
    </row>
    <row r="20" spans="1:21" ht="24" x14ac:dyDescent="0.25">
      <c r="A20" s="122" t="s">
        <v>181</v>
      </c>
      <c r="B20" s="122">
        <v>141</v>
      </c>
      <c r="C20" s="109" t="s">
        <v>193</v>
      </c>
      <c r="D20" s="119">
        <v>1405848388</v>
      </c>
      <c r="E20" s="125" t="s">
        <v>189</v>
      </c>
      <c r="F20" s="126" t="s">
        <v>194</v>
      </c>
      <c r="G20" s="126" t="s">
        <v>195</v>
      </c>
      <c r="H20" s="127">
        <v>1240</v>
      </c>
      <c r="I20" s="109" t="s">
        <v>2</v>
      </c>
      <c r="J20" s="123" t="s">
        <v>15</v>
      </c>
      <c r="K20" s="123" t="s">
        <v>14</v>
      </c>
      <c r="L20" s="123" t="s">
        <v>14</v>
      </c>
      <c r="M20" s="123" t="s">
        <v>14</v>
      </c>
      <c r="N20" s="123" t="s">
        <v>15</v>
      </c>
      <c r="O20" s="123" t="s">
        <v>14</v>
      </c>
      <c r="P20" s="123" t="s">
        <v>14</v>
      </c>
      <c r="Q20" s="123" t="s">
        <v>14</v>
      </c>
      <c r="R20" s="117">
        <f t="shared" ref="R20:R21" si="0">COUNTIF(J20:Q20,"NC")</f>
        <v>2</v>
      </c>
      <c r="S20" s="128" t="s">
        <v>198</v>
      </c>
      <c r="T20" s="117" t="str">
        <f t="shared" ref="T20:T21" si="1">IF(R20=0,"OK","Anomalie")</f>
        <v>Anomalie</v>
      </c>
      <c r="U20" s="5"/>
    </row>
    <row r="21" spans="1:21" x14ac:dyDescent="0.25">
      <c r="A21" s="122" t="s">
        <v>182</v>
      </c>
      <c r="B21" s="109">
        <v>139</v>
      </c>
      <c r="C21" s="109" t="s">
        <v>75</v>
      </c>
      <c r="D21" s="119">
        <v>2104227222</v>
      </c>
      <c r="E21" s="125" t="s">
        <v>186</v>
      </c>
      <c r="F21" s="126" t="s">
        <v>196</v>
      </c>
      <c r="G21" s="125" t="s">
        <v>197</v>
      </c>
      <c r="H21" s="127">
        <v>26908</v>
      </c>
      <c r="I21" s="109" t="s">
        <v>2</v>
      </c>
      <c r="J21" s="123" t="s">
        <v>14</v>
      </c>
      <c r="K21" s="123" t="s">
        <v>14</v>
      </c>
      <c r="L21" s="123" t="s">
        <v>14</v>
      </c>
      <c r="M21" s="123" t="s">
        <v>14</v>
      </c>
      <c r="N21" s="123" t="s">
        <v>14</v>
      </c>
      <c r="O21" s="123" t="s">
        <v>15</v>
      </c>
      <c r="P21" s="123" t="s">
        <v>14</v>
      </c>
      <c r="Q21" s="123" t="s">
        <v>14</v>
      </c>
      <c r="R21" s="117">
        <f t="shared" si="0"/>
        <v>1</v>
      </c>
      <c r="S21" s="129" t="s">
        <v>199</v>
      </c>
      <c r="T21" s="117" t="str">
        <f t="shared" si="1"/>
        <v>Anomalie</v>
      </c>
      <c r="U21" s="5"/>
    </row>
    <row r="22" spans="1:21" x14ac:dyDescent="0.25">
      <c r="A22" s="52">
        <v>1</v>
      </c>
      <c r="B22" s="53">
        <v>139</v>
      </c>
      <c r="C22" s="53" t="s">
        <v>55</v>
      </c>
      <c r="D22" s="8"/>
      <c r="E22" s="8"/>
      <c r="F22" s="8"/>
      <c r="G22" s="54"/>
      <c r="H22" s="104"/>
      <c r="I22" s="57" t="s">
        <v>2</v>
      </c>
      <c r="J22" s="20"/>
      <c r="K22" s="20"/>
      <c r="L22" s="20"/>
      <c r="M22" s="20"/>
      <c r="N22" s="20"/>
      <c r="O22" s="20"/>
      <c r="P22" s="20"/>
      <c r="Q22" s="20"/>
      <c r="R22" s="69">
        <f>COUNTIF(J22:Q22,"NC")</f>
        <v>0</v>
      </c>
      <c r="S22" s="10"/>
      <c r="T22" s="69" t="str">
        <f>IF(R22=0,"OK","Anomalie")</f>
        <v>OK</v>
      </c>
      <c r="U22" s="5"/>
    </row>
    <row r="23" spans="1:21" x14ac:dyDescent="0.25">
      <c r="A23" s="52">
        <v>2</v>
      </c>
      <c r="B23" s="53">
        <v>139</v>
      </c>
      <c r="C23" s="53" t="s">
        <v>55</v>
      </c>
      <c r="D23" s="9"/>
      <c r="E23" s="9"/>
      <c r="F23" s="8"/>
      <c r="G23" s="54"/>
      <c r="H23" s="104"/>
      <c r="I23" s="58" t="s">
        <v>2</v>
      </c>
      <c r="J23" s="20"/>
      <c r="K23" s="20"/>
      <c r="L23" s="20"/>
      <c r="M23" s="20"/>
      <c r="N23" s="20"/>
      <c r="O23" s="20"/>
      <c r="P23" s="20"/>
      <c r="Q23" s="20"/>
      <c r="R23" s="69">
        <f t="shared" ref="R23:R51" si="2">COUNTIF(J23:Q23,"NC")</f>
        <v>0</v>
      </c>
      <c r="S23" s="9"/>
      <c r="T23" s="69" t="str">
        <f t="shared" ref="T23:T51" si="3">IF(R23=0,"OK","Anomalie")</f>
        <v>OK</v>
      </c>
    </row>
    <row r="24" spans="1:21" x14ac:dyDescent="0.25">
      <c r="A24" s="52">
        <v>3</v>
      </c>
      <c r="B24" s="53">
        <v>139</v>
      </c>
      <c r="C24" s="53" t="s">
        <v>55</v>
      </c>
      <c r="D24" s="9"/>
      <c r="E24" s="9"/>
      <c r="F24" s="8"/>
      <c r="G24" s="54"/>
      <c r="H24" s="104"/>
      <c r="I24" s="58" t="s">
        <v>2</v>
      </c>
      <c r="J24" s="20"/>
      <c r="K24" s="20"/>
      <c r="L24" s="20"/>
      <c r="M24" s="20"/>
      <c r="N24" s="20"/>
      <c r="O24" s="20"/>
      <c r="P24" s="20"/>
      <c r="Q24" s="20"/>
      <c r="R24" s="69">
        <f t="shared" si="2"/>
        <v>0</v>
      </c>
      <c r="S24" s="9"/>
      <c r="T24" s="69" t="str">
        <f t="shared" si="3"/>
        <v>OK</v>
      </c>
    </row>
    <row r="25" spans="1:21" x14ac:dyDescent="0.25">
      <c r="A25" s="52">
        <v>4</v>
      </c>
      <c r="B25" s="53">
        <v>139</v>
      </c>
      <c r="C25" s="53" t="s">
        <v>75</v>
      </c>
      <c r="D25" s="9"/>
      <c r="E25" s="9"/>
      <c r="F25" s="8"/>
      <c r="G25" s="54"/>
      <c r="H25" s="104"/>
      <c r="I25" s="58" t="s">
        <v>2</v>
      </c>
      <c r="J25" s="20"/>
      <c r="K25" s="20"/>
      <c r="L25" s="20"/>
      <c r="M25" s="20"/>
      <c r="N25" s="20"/>
      <c r="O25" s="20"/>
      <c r="P25" s="20"/>
      <c r="Q25" s="20"/>
      <c r="R25" s="69">
        <f t="shared" si="2"/>
        <v>0</v>
      </c>
      <c r="S25" s="9"/>
      <c r="T25" s="69" t="str">
        <f t="shared" si="3"/>
        <v>OK</v>
      </c>
    </row>
    <row r="26" spans="1:21" x14ac:dyDescent="0.25">
      <c r="A26" s="52">
        <v>5</v>
      </c>
      <c r="B26" s="53">
        <v>139</v>
      </c>
      <c r="C26" s="53" t="s">
        <v>75</v>
      </c>
      <c r="D26" s="9"/>
      <c r="E26" s="9"/>
      <c r="F26" s="8"/>
      <c r="G26" s="54"/>
      <c r="H26" s="104"/>
      <c r="I26" s="58" t="s">
        <v>2</v>
      </c>
      <c r="J26" s="20"/>
      <c r="K26" s="20"/>
      <c r="L26" s="20"/>
      <c r="M26" s="20"/>
      <c r="N26" s="20"/>
      <c r="O26" s="20"/>
      <c r="P26" s="20"/>
      <c r="Q26" s="20"/>
      <c r="R26" s="69">
        <f t="shared" si="2"/>
        <v>0</v>
      </c>
      <c r="S26" s="9"/>
      <c r="T26" s="69" t="str">
        <f t="shared" si="3"/>
        <v>OK</v>
      </c>
    </row>
    <row r="27" spans="1:21" x14ac:dyDescent="0.25">
      <c r="A27" s="52">
        <v>6</v>
      </c>
      <c r="B27" s="53">
        <v>139</v>
      </c>
      <c r="C27" s="53" t="s">
        <v>75</v>
      </c>
      <c r="D27" s="9"/>
      <c r="E27" s="9"/>
      <c r="F27" s="8"/>
      <c r="G27" s="55"/>
      <c r="H27" s="104"/>
      <c r="I27" s="58" t="s">
        <v>2</v>
      </c>
      <c r="J27" s="20"/>
      <c r="K27" s="20"/>
      <c r="L27" s="20"/>
      <c r="M27" s="20"/>
      <c r="N27" s="20"/>
      <c r="O27" s="20"/>
      <c r="P27" s="20"/>
      <c r="Q27" s="20"/>
      <c r="R27" s="69">
        <f t="shared" si="2"/>
        <v>0</v>
      </c>
      <c r="S27" s="9"/>
      <c r="T27" s="69" t="str">
        <f t="shared" si="3"/>
        <v>OK</v>
      </c>
    </row>
    <row r="28" spans="1:21" x14ac:dyDescent="0.25">
      <c r="A28" s="52">
        <v>7</v>
      </c>
      <c r="B28" s="53">
        <v>140</v>
      </c>
      <c r="C28" s="53" t="s">
        <v>55</v>
      </c>
      <c r="D28" s="9"/>
      <c r="E28" s="9"/>
      <c r="F28" s="8"/>
      <c r="G28" s="55"/>
      <c r="H28" s="104"/>
      <c r="I28" s="58" t="s">
        <v>2</v>
      </c>
      <c r="J28" s="20"/>
      <c r="K28" s="20"/>
      <c r="L28" s="20"/>
      <c r="M28" s="20"/>
      <c r="N28" s="20"/>
      <c r="O28" s="20"/>
      <c r="P28" s="20"/>
      <c r="Q28" s="20"/>
      <c r="R28" s="69">
        <f t="shared" si="2"/>
        <v>0</v>
      </c>
      <c r="S28" s="9"/>
      <c r="T28" s="69" t="str">
        <f t="shared" si="3"/>
        <v>OK</v>
      </c>
    </row>
    <row r="29" spans="1:21" x14ac:dyDescent="0.25">
      <c r="A29" s="52">
        <v>8</v>
      </c>
      <c r="B29" s="53">
        <v>140</v>
      </c>
      <c r="C29" s="53" t="s">
        <v>55</v>
      </c>
      <c r="D29" s="9"/>
      <c r="E29" s="9"/>
      <c r="F29" s="8"/>
      <c r="G29" s="55"/>
      <c r="H29" s="104"/>
      <c r="I29" s="58" t="s">
        <v>2</v>
      </c>
      <c r="J29" s="20"/>
      <c r="K29" s="20"/>
      <c r="L29" s="20"/>
      <c r="M29" s="20"/>
      <c r="N29" s="20"/>
      <c r="O29" s="20"/>
      <c r="P29" s="20"/>
      <c r="Q29" s="20"/>
      <c r="R29" s="69">
        <f t="shared" si="2"/>
        <v>0</v>
      </c>
      <c r="S29" s="9"/>
      <c r="T29" s="69" t="str">
        <f t="shared" si="3"/>
        <v>OK</v>
      </c>
    </row>
    <row r="30" spans="1:21" x14ac:dyDescent="0.25">
      <c r="A30" s="52">
        <v>9</v>
      </c>
      <c r="B30" s="53">
        <v>140</v>
      </c>
      <c r="C30" s="53" t="s">
        <v>55</v>
      </c>
      <c r="D30" s="9"/>
      <c r="E30" s="9"/>
      <c r="F30" s="8"/>
      <c r="G30" s="55"/>
      <c r="H30" s="104"/>
      <c r="I30" s="58" t="s">
        <v>2</v>
      </c>
      <c r="J30" s="20"/>
      <c r="K30" s="20"/>
      <c r="L30" s="20"/>
      <c r="M30" s="20"/>
      <c r="N30" s="20"/>
      <c r="O30" s="20"/>
      <c r="P30" s="20"/>
      <c r="Q30" s="20"/>
      <c r="R30" s="69">
        <f t="shared" si="2"/>
        <v>0</v>
      </c>
      <c r="S30" s="9"/>
      <c r="T30" s="69" t="str">
        <f t="shared" si="3"/>
        <v>OK</v>
      </c>
    </row>
    <row r="31" spans="1:21" x14ac:dyDescent="0.25">
      <c r="A31" s="52">
        <v>10</v>
      </c>
      <c r="B31" s="53">
        <v>140</v>
      </c>
      <c r="C31" s="53" t="s">
        <v>11</v>
      </c>
      <c r="D31" s="9"/>
      <c r="E31" s="9"/>
      <c r="F31" s="8"/>
      <c r="G31" s="55"/>
      <c r="H31" s="104"/>
      <c r="I31" s="58" t="s">
        <v>2</v>
      </c>
      <c r="J31" s="20"/>
      <c r="K31" s="20"/>
      <c r="L31" s="20"/>
      <c r="M31" s="20"/>
      <c r="N31" s="20"/>
      <c r="O31" s="20"/>
      <c r="P31" s="20"/>
      <c r="Q31" s="20"/>
      <c r="R31" s="69">
        <f t="shared" si="2"/>
        <v>0</v>
      </c>
      <c r="S31" s="9"/>
      <c r="T31" s="69" t="str">
        <f t="shared" si="3"/>
        <v>OK</v>
      </c>
    </row>
    <row r="32" spans="1:21" x14ac:dyDescent="0.25">
      <c r="A32" s="52">
        <v>11</v>
      </c>
      <c r="B32" s="53">
        <v>140</v>
      </c>
      <c r="C32" s="53" t="s">
        <v>11</v>
      </c>
      <c r="D32" s="9"/>
      <c r="E32" s="9"/>
      <c r="F32" s="8"/>
      <c r="G32" s="55"/>
      <c r="H32" s="104"/>
      <c r="I32" s="58" t="s">
        <v>2</v>
      </c>
      <c r="J32" s="20"/>
      <c r="K32" s="20"/>
      <c r="L32" s="20"/>
      <c r="M32" s="20"/>
      <c r="N32" s="20"/>
      <c r="O32" s="20"/>
      <c r="P32" s="20"/>
      <c r="Q32" s="20"/>
      <c r="R32" s="69">
        <f t="shared" si="2"/>
        <v>0</v>
      </c>
      <c r="S32" s="9"/>
      <c r="T32" s="69" t="str">
        <f t="shared" si="3"/>
        <v>OK</v>
      </c>
    </row>
    <row r="33" spans="1:20" x14ac:dyDescent="0.25">
      <c r="A33" s="52">
        <v>12</v>
      </c>
      <c r="B33" s="53">
        <v>140</v>
      </c>
      <c r="C33" s="53" t="s">
        <v>11</v>
      </c>
      <c r="D33" s="9"/>
      <c r="E33" s="9"/>
      <c r="F33" s="8"/>
      <c r="G33" s="55"/>
      <c r="H33" s="104"/>
      <c r="I33" s="58" t="s">
        <v>2</v>
      </c>
      <c r="J33" s="20"/>
      <c r="K33" s="20"/>
      <c r="L33" s="20"/>
      <c r="M33" s="20"/>
      <c r="N33" s="20"/>
      <c r="O33" s="20"/>
      <c r="P33" s="20"/>
      <c r="Q33" s="20"/>
      <c r="R33" s="69">
        <f t="shared" si="2"/>
        <v>0</v>
      </c>
      <c r="S33" s="9"/>
      <c r="T33" s="69" t="str">
        <f t="shared" si="3"/>
        <v>OK</v>
      </c>
    </row>
    <row r="34" spans="1:20" x14ac:dyDescent="0.25">
      <c r="A34" s="52">
        <v>13</v>
      </c>
      <c r="B34" s="52">
        <v>141</v>
      </c>
      <c r="C34" s="53" t="s">
        <v>55</v>
      </c>
      <c r="D34" s="9"/>
      <c r="E34" s="9"/>
      <c r="F34" s="8"/>
      <c r="G34" s="55"/>
      <c r="H34" s="104"/>
      <c r="I34" s="58" t="s">
        <v>2</v>
      </c>
      <c r="J34" s="20"/>
      <c r="K34" s="20"/>
      <c r="L34" s="20"/>
      <c r="M34" s="20"/>
      <c r="N34" s="20"/>
      <c r="O34" s="20"/>
      <c r="P34" s="20"/>
      <c r="Q34" s="20"/>
      <c r="R34" s="69">
        <f t="shared" si="2"/>
        <v>0</v>
      </c>
      <c r="S34" s="9"/>
      <c r="T34" s="69" t="str">
        <f t="shared" si="3"/>
        <v>OK</v>
      </c>
    </row>
    <row r="35" spans="1:20" x14ac:dyDescent="0.25">
      <c r="A35" s="52">
        <v>14</v>
      </c>
      <c r="B35" s="52">
        <v>141</v>
      </c>
      <c r="C35" s="53" t="s">
        <v>55</v>
      </c>
      <c r="D35" s="9"/>
      <c r="E35" s="9"/>
      <c r="F35" s="8"/>
      <c r="G35" s="55"/>
      <c r="H35" s="104"/>
      <c r="I35" s="58" t="s">
        <v>2</v>
      </c>
      <c r="J35" s="20"/>
      <c r="K35" s="20"/>
      <c r="L35" s="20"/>
      <c r="M35" s="20"/>
      <c r="N35" s="20"/>
      <c r="O35" s="20"/>
      <c r="P35" s="20"/>
      <c r="Q35" s="20"/>
      <c r="R35" s="69">
        <f t="shared" si="2"/>
        <v>0</v>
      </c>
      <c r="S35" s="9"/>
      <c r="T35" s="69" t="str">
        <f t="shared" si="3"/>
        <v>OK</v>
      </c>
    </row>
    <row r="36" spans="1:20" x14ac:dyDescent="0.25">
      <c r="A36" s="52">
        <v>15</v>
      </c>
      <c r="B36" s="52">
        <v>141</v>
      </c>
      <c r="C36" s="53" t="s">
        <v>55</v>
      </c>
      <c r="D36" s="9"/>
      <c r="E36" s="9"/>
      <c r="F36" s="8"/>
      <c r="G36" s="55"/>
      <c r="H36" s="104"/>
      <c r="I36" s="58" t="s">
        <v>2</v>
      </c>
      <c r="J36" s="20"/>
      <c r="K36" s="20"/>
      <c r="L36" s="20"/>
      <c r="M36" s="20"/>
      <c r="N36" s="20"/>
      <c r="O36" s="20"/>
      <c r="P36" s="20"/>
      <c r="Q36" s="20"/>
      <c r="R36" s="69">
        <f t="shared" si="2"/>
        <v>0</v>
      </c>
      <c r="S36" s="9"/>
      <c r="T36" s="69" t="str">
        <f t="shared" si="3"/>
        <v>OK</v>
      </c>
    </row>
    <row r="37" spans="1:20" x14ac:dyDescent="0.25">
      <c r="A37" s="52">
        <v>16</v>
      </c>
      <c r="B37" s="52">
        <v>141</v>
      </c>
      <c r="C37" s="53" t="s">
        <v>55</v>
      </c>
      <c r="D37" s="9"/>
      <c r="E37" s="9"/>
      <c r="F37" s="8"/>
      <c r="G37" s="55"/>
      <c r="H37" s="104"/>
      <c r="I37" s="58" t="s">
        <v>2</v>
      </c>
      <c r="J37" s="20"/>
      <c r="K37" s="20"/>
      <c r="L37" s="20"/>
      <c r="M37" s="20"/>
      <c r="N37" s="20"/>
      <c r="O37" s="20"/>
      <c r="P37" s="20"/>
      <c r="Q37" s="20"/>
      <c r="R37" s="69">
        <f t="shared" si="2"/>
        <v>0</v>
      </c>
      <c r="S37" s="9"/>
      <c r="T37" s="69" t="str">
        <f t="shared" si="3"/>
        <v>OK</v>
      </c>
    </row>
    <row r="38" spans="1:20" x14ac:dyDescent="0.25">
      <c r="A38" s="52">
        <v>17</v>
      </c>
      <c r="B38" s="52">
        <v>141</v>
      </c>
      <c r="C38" s="53" t="s">
        <v>11</v>
      </c>
      <c r="D38" s="9"/>
      <c r="E38" s="9"/>
      <c r="F38" s="8"/>
      <c r="G38" s="55"/>
      <c r="H38" s="104"/>
      <c r="I38" s="58" t="s">
        <v>2</v>
      </c>
      <c r="J38" s="20"/>
      <c r="K38" s="20"/>
      <c r="L38" s="20"/>
      <c r="M38" s="20"/>
      <c r="N38" s="20"/>
      <c r="O38" s="20"/>
      <c r="P38" s="20"/>
      <c r="Q38" s="20"/>
      <c r="R38" s="69">
        <f t="shared" si="2"/>
        <v>0</v>
      </c>
      <c r="S38" s="24"/>
      <c r="T38" s="69" t="str">
        <f t="shared" si="3"/>
        <v>OK</v>
      </c>
    </row>
    <row r="39" spans="1:20" x14ac:dyDescent="0.25">
      <c r="A39" s="52">
        <v>18</v>
      </c>
      <c r="B39" s="52">
        <v>141</v>
      </c>
      <c r="C39" s="53" t="s">
        <v>11</v>
      </c>
      <c r="D39" s="9"/>
      <c r="E39" s="9"/>
      <c r="F39" s="8"/>
      <c r="G39" s="55"/>
      <c r="H39" s="104"/>
      <c r="I39" s="58" t="s">
        <v>2</v>
      </c>
      <c r="J39" s="20"/>
      <c r="K39" s="20"/>
      <c r="L39" s="20"/>
      <c r="M39" s="20"/>
      <c r="N39" s="20"/>
      <c r="O39" s="20"/>
      <c r="P39" s="20"/>
      <c r="Q39" s="20"/>
      <c r="R39" s="69">
        <f t="shared" si="2"/>
        <v>0</v>
      </c>
      <c r="S39" s="9"/>
      <c r="T39" s="69" t="str">
        <f t="shared" si="3"/>
        <v>OK</v>
      </c>
    </row>
    <row r="40" spans="1:20" x14ac:dyDescent="0.25">
      <c r="A40" s="52">
        <v>19</v>
      </c>
      <c r="B40" s="52">
        <v>141</v>
      </c>
      <c r="C40" s="53" t="s">
        <v>11</v>
      </c>
      <c r="D40" s="9"/>
      <c r="E40" s="9"/>
      <c r="F40" s="8"/>
      <c r="G40" s="55"/>
      <c r="H40" s="104"/>
      <c r="I40" s="58" t="s">
        <v>2</v>
      </c>
      <c r="J40" s="20"/>
      <c r="K40" s="20"/>
      <c r="L40" s="20"/>
      <c r="M40" s="20"/>
      <c r="N40" s="20"/>
      <c r="O40" s="20"/>
      <c r="P40" s="20"/>
      <c r="Q40" s="20"/>
      <c r="R40" s="69">
        <f t="shared" si="2"/>
        <v>0</v>
      </c>
      <c r="S40" s="9"/>
      <c r="T40" s="69" t="str">
        <f t="shared" si="3"/>
        <v>OK</v>
      </c>
    </row>
    <row r="41" spans="1:20" x14ac:dyDescent="0.25">
      <c r="A41" s="52">
        <v>20</v>
      </c>
      <c r="B41" s="52">
        <v>141</v>
      </c>
      <c r="C41" s="53" t="s">
        <v>11</v>
      </c>
      <c r="D41" s="9"/>
      <c r="E41" s="9"/>
      <c r="F41" s="8"/>
      <c r="G41" s="55"/>
      <c r="H41" s="104"/>
      <c r="I41" s="58" t="s">
        <v>2</v>
      </c>
      <c r="J41" s="20"/>
      <c r="K41" s="20"/>
      <c r="L41" s="20"/>
      <c r="M41" s="20"/>
      <c r="N41" s="20"/>
      <c r="O41" s="20"/>
      <c r="P41" s="20"/>
      <c r="Q41" s="20"/>
      <c r="R41" s="69">
        <f t="shared" si="2"/>
        <v>0</v>
      </c>
      <c r="S41" s="9"/>
      <c r="T41" s="69" t="str">
        <f t="shared" si="3"/>
        <v>OK</v>
      </c>
    </row>
    <row r="42" spans="1:20" x14ac:dyDescent="0.25">
      <c r="A42" s="52">
        <v>21</v>
      </c>
      <c r="B42" s="52">
        <v>141</v>
      </c>
      <c r="C42" s="53" t="s">
        <v>11</v>
      </c>
      <c r="D42" s="9"/>
      <c r="E42" s="9"/>
      <c r="F42" s="8"/>
      <c r="G42" s="55"/>
      <c r="H42" s="104"/>
      <c r="I42" s="58" t="s">
        <v>2</v>
      </c>
      <c r="J42" s="20"/>
      <c r="K42" s="20"/>
      <c r="L42" s="20"/>
      <c r="M42" s="20"/>
      <c r="N42" s="20"/>
      <c r="O42" s="20"/>
      <c r="P42" s="20"/>
      <c r="Q42" s="20"/>
      <c r="R42" s="69">
        <f t="shared" si="2"/>
        <v>0</v>
      </c>
      <c r="S42" s="9"/>
      <c r="T42" s="69" t="str">
        <f t="shared" si="3"/>
        <v>OK</v>
      </c>
    </row>
    <row r="43" spans="1:20" x14ac:dyDescent="0.25">
      <c r="A43" s="52">
        <v>22</v>
      </c>
      <c r="B43" s="52">
        <v>230</v>
      </c>
      <c r="C43" s="53" t="s">
        <v>55</v>
      </c>
      <c r="D43" s="9"/>
      <c r="E43" s="9"/>
      <c r="F43" s="8"/>
      <c r="G43" s="55"/>
      <c r="H43" s="104"/>
      <c r="I43" s="58" t="s">
        <v>2</v>
      </c>
      <c r="J43" s="20"/>
      <c r="K43" s="20"/>
      <c r="L43" s="20"/>
      <c r="M43" s="20"/>
      <c r="N43" s="20"/>
      <c r="O43" s="20"/>
      <c r="P43" s="20"/>
      <c r="Q43" s="20"/>
      <c r="R43" s="69">
        <f t="shared" si="2"/>
        <v>0</v>
      </c>
      <c r="S43" s="9"/>
      <c r="T43" s="69" t="str">
        <f t="shared" si="3"/>
        <v>OK</v>
      </c>
    </row>
    <row r="44" spans="1:20" x14ac:dyDescent="0.25">
      <c r="A44" s="52">
        <v>23</v>
      </c>
      <c r="B44" s="52">
        <v>230</v>
      </c>
      <c r="C44" s="53" t="s">
        <v>55</v>
      </c>
      <c r="D44" s="9"/>
      <c r="E44" s="9"/>
      <c r="F44" s="8"/>
      <c r="G44" s="55"/>
      <c r="H44" s="104"/>
      <c r="I44" s="58" t="s">
        <v>2</v>
      </c>
      <c r="J44" s="20"/>
      <c r="K44" s="20"/>
      <c r="L44" s="20"/>
      <c r="M44" s="20"/>
      <c r="N44" s="20"/>
      <c r="O44" s="20"/>
      <c r="P44" s="20"/>
      <c r="Q44" s="20"/>
      <c r="R44" s="69">
        <f t="shared" si="2"/>
        <v>0</v>
      </c>
      <c r="S44" s="9"/>
      <c r="T44" s="69" t="str">
        <f t="shared" si="3"/>
        <v>OK</v>
      </c>
    </row>
    <row r="45" spans="1:20" x14ac:dyDescent="0.25">
      <c r="A45" s="52">
        <v>24</v>
      </c>
      <c r="B45" s="52">
        <v>230</v>
      </c>
      <c r="C45" s="53" t="s">
        <v>55</v>
      </c>
      <c r="D45" s="9"/>
      <c r="E45" s="9"/>
      <c r="F45" s="8"/>
      <c r="G45" s="55"/>
      <c r="H45" s="104"/>
      <c r="I45" s="58" t="s">
        <v>2</v>
      </c>
      <c r="J45" s="20"/>
      <c r="K45" s="20"/>
      <c r="L45" s="20"/>
      <c r="M45" s="20"/>
      <c r="N45" s="20"/>
      <c r="O45" s="20"/>
      <c r="P45" s="20"/>
      <c r="Q45" s="20"/>
      <c r="R45" s="69">
        <f t="shared" si="2"/>
        <v>0</v>
      </c>
      <c r="S45" s="9"/>
      <c r="T45" s="69" t="str">
        <f t="shared" si="3"/>
        <v>OK</v>
      </c>
    </row>
    <row r="46" spans="1:20" x14ac:dyDescent="0.25">
      <c r="A46" s="52">
        <v>25</v>
      </c>
      <c r="B46" s="52">
        <v>230</v>
      </c>
      <c r="C46" s="53" t="s">
        <v>55</v>
      </c>
      <c r="D46" s="9"/>
      <c r="E46" s="9"/>
      <c r="F46" s="8"/>
      <c r="G46" s="55"/>
      <c r="H46" s="104"/>
      <c r="I46" s="58" t="s">
        <v>2</v>
      </c>
      <c r="J46" s="20"/>
      <c r="K46" s="20"/>
      <c r="L46" s="20"/>
      <c r="M46" s="20"/>
      <c r="N46" s="20"/>
      <c r="O46" s="20"/>
      <c r="P46" s="20"/>
      <c r="Q46" s="20"/>
      <c r="R46" s="69">
        <f t="shared" si="2"/>
        <v>0</v>
      </c>
      <c r="S46" s="9"/>
      <c r="T46" s="69" t="str">
        <f t="shared" si="3"/>
        <v>OK</v>
      </c>
    </row>
    <row r="47" spans="1:20" x14ac:dyDescent="0.25">
      <c r="A47" s="52">
        <v>26</v>
      </c>
      <c r="B47" s="52">
        <v>230</v>
      </c>
      <c r="C47" s="53" t="s">
        <v>55</v>
      </c>
      <c r="D47" s="9"/>
      <c r="E47" s="9"/>
      <c r="F47" s="8"/>
      <c r="G47" s="55"/>
      <c r="H47" s="104"/>
      <c r="I47" s="58" t="s">
        <v>2</v>
      </c>
      <c r="J47" s="20"/>
      <c r="K47" s="20"/>
      <c r="L47" s="20"/>
      <c r="M47" s="20"/>
      <c r="N47" s="20"/>
      <c r="O47" s="20"/>
      <c r="P47" s="20"/>
      <c r="Q47" s="20"/>
      <c r="R47" s="69">
        <f t="shared" si="2"/>
        <v>0</v>
      </c>
      <c r="S47" s="9"/>
      <c r="T47" s="69" t="str">
        <f t="shared" si="3"/>
        <v>OK</v>
      </c>
    </row>
    <row r="48" spans="1:20" x14ac:dyDescent="0.25">
      <c r="A48" s="52">
        <v>27</v>
      </c>
      <c r="B48" s="52">
        <v>230</v>
      </c>
      <c r="C48" s="53" t="s">
        <v>55</v>
      </c>
      <c r="D48" s="9"/>
      <c r="E48" s="9"/>
      <c r="F48" s="8"/>
      <c r="G48" s="55"/>
      <c r="H48" s="104"/>
      <c r="I48" s="58" t="s">
        <v>2</v>
      </c>
      <c r="J48" s="20"/>
      <c r="K48" s="20"/>
      <c r="L48" s="20"/>
      <c r="M48" s="20"/>
      <c r="N48" s="20"/>
      <c r="O48" s="20"/>
      <c r="P48" s="20"/>
      <c r="Q48" s="20"/>
      <c r="R48" s="69">
        <f t="shared" si="2"/>
        <v>0</v>
      </c>
      <c r="S48" s="9"/>
      <c r="T48" s="69" t="str">
        <f t="shared" si="3"/>
        <v>OK</v>
      </c>
    </row>
    <row r="49" spans="1:21" x14ac:dyDescent="0.25">
      <c r="A49" s="52">
        <v>28</v>
      </c>
      <c r="B49" s="52">
        <v>230</v>
      </c>
      <c r="C49" s="53" t="s">
        <v>11</v>
      </c>
      <c r="D49" s="9"/>
      <c r="E49" s="9"/>
      <c r="F49" s="8"/>
      <c r="G49" s="55"/>
      <c r="H49" s="104"/>
      <c r="I49" s="58" t="s">
        <v>2</v>
      </c>
      <c r="J49" s="20"/>
      <c r="K49" s="20"/>
      <c r="L49" s="20"/>
      <c r="M49" s="20"/>
      <c r="N49" s="20"/>
      <c r="O49" s="20"/>
      <c r="P49" s="20"/>
      <c r="Q49" s="20"/>
      <c r="R49" s="69">
        <f t="shared" si="2"/>
        <v>0</v>
      </c>
      <c r="S49" s="9"/>
      <c r="T49" s="69" t="str">
        <f t="shared" si="3"/>
        <v>OK</v>
      </c>
    </row>
    <row r="50" spans="1:21" x14ac:dyDescent="0.25">
      <c r="A50" s="52">
        <v>29</v>
      </c>
      <c r="B50" s="52">
        <v>230</v>
      </c>
      <c r="C50" s="53" t="s">
        <v>11</v>
      </c>
      <c r="D50" s="9"/>
      <c r="E50" s="9"/>
      <c r="F50" s="8"/>
      <c r="G50" s="55"/>
      <c r="H50" s="104"/>
      <c r="I50" s="58" t="s">
        <v>2</v>
      </c>
      <c r="J50" s="20"/>
      <c r="K50" s="20"/>
      <c r="L50" s="20"/>
      <c r="M50" s="20"/>
      <c r="N50" s="20"/>
      <c r="O50" s="20"/>
      <c r="P50" s="20"/>
      <c r="Q50" s="20"/>
      <c r="R50" s="69">
        <f t="shared" si="2"/>
        <v>0</v>
      </c>
      <c r="S50" s="9"/>
      <c r="T50" s="69" t="str">
        <f t="shared" si="3"/>
        <v>OK</v>
      </c>
    </row>
    <row r="51" spans="1:21" x14ac:dyDescent="0.25">
      <c r="A51" s="52">
        <v>30</v>
      </c>
      <c r="B51" s="52">
        <v>230</v>
      </c>
      <c r="C51" s="53" t="s">
        <v>11</v>
      </c>
      <c r="D51" s="9"/>
      <c r="E51" s="9"/>
      <c r="F51" s="8"/>
      <c r="G51" s="55"/>
      <c r="H51" s="104"/>
      <c r="I51" s="58" t="s">
        <v>2</v>
      </c>
      <c r="J51" s="20"/>
      <c r="K51" s="20"/>
      <c r="L51" s="20"/>
      <c r="M51" s="20"/>
      <c r="N51" s="20"/>
      <c r="O51" s="20"/>
      <c r="P51" s="20"/>
      <c r="Q51" s="20"/>
      <c r="R51" s="69">
        <f t="shared" si="2"/>
        <v>0</v>
      </c>
      <c r="S51" s="9"/>
      <c r="T51" s="69" t="str">
        <f t="shared" si="3"/>
        <v>OK</v>
      </c>
    </row>
    <row r="52" spans="1:21" ht="18" customHeight="1" x14ac:dyDescent="0.25">
      <c r="A52" s="11"/>
      <c r="B52" s="11"/>
      <c r="C52" s="11"/>
      <c r="D52" s="11"/>
      <c r="E52" s="32"/>
      <c r="F52" s="32"/>
      <c r="G52" s="32"/>
      <c r="H52" s="105">
        <f>SUM(H22:H51)</f>
        <v>0</v>
      </c>
      <c r="I52" s="35" t="s">
        <v>3</v>
      </c>
      <c r="J52" s="12">
        <f>COUNTIF(J22:J51,"NC")</f>
        <v>0</v>
      </c>
      <c r="K52" s="12">
        <f t="shared" ref="K52:Q52" si="4">COUNTIF(K22:K51,"NC")</f>
        <v>0</v>
      </c>
      <c r="L52" s="12">
        <f t="shared" si="4"/>
        <v>0</v>
      </c>
      <c r="M52" s="12">
        <f t="shared" si="4"/>
        <v>0</v>
      </c>
      <c r="N52" s="12">
        <f t="shared" si="4"/>
        <v>0</v>
      </c>
      <c r="O52" s="12">
        <f t="shared" si="4"/>
        <v>0</v>
      </c>
      <c r="P52" s="12">
        <f t="shared" si="4"/>
        <v>0</v>
      </c>
      <c r="Q52" s="12">
        <f t="shared" si="4"/>
        <v>0</v>
      </c>
      <c r="R52" s="69">
        <f>SUM(R22:R51)</f>
        <v>0</v>
      </c>
      <c r="S52" s="13"/>
      <c r="T52" s="14"/>
    </row>
    <row r="53" spans="1:21" ht="42" customHeight="1" x14ac:dyDescent="0.25">
      <c r="A53" s="3"/>
      <c r="B53" s="15"/>
      <c r="C53" s="15"/>
      <c r="D53" s="15"/>
      <c r="E53" s="16"/>
      <c r="F53" s="16"/>
      <c r="G53" s="16"/>
      <c r="H53" s="34"/>
      <c r="I53" s="35" t="s">
        <v>4</v>
      </c>
      <c r="J53" s="68">
        <f>IF($I$13=0,0,J52/$I$13)</f>
        <v>0</v>
      </c>
      <c r="K53" s="68">
        <f t="shared" ref="K53:Q53" si="5">IF($I$13=0,0,K52/$I$13)</f>
        <v>0</v>
      </c>
      <c r="L53" s="68">
        <f t="shared" si="5"/>
        <v>0</v>
      </c>
      <c r="M53" s="68">
        <f t="shared" si="5"/>
        <v>0</v>
      </c>
      <c r="N53" s="68">
        <f t="shared" si="5"/>
        <v>0</v>
      </c>
      <c r="O53" s="68">
        <f t="shared" si="5"/>
        <v>0</v>
      </c>
      <c r="P53" s="68">
        <f t="shared" si="5"/>
        <v>0</v>
      </c>
      <c r="Q53" s="68">
        <f t="shared" si="5"/>
        <v>0</v>
      </c>
      <c r="R53" s="101"/>
      <c r="S53" s="16"/>
      <c r="T53" s="16"/>
    </row>
    <row r="54" spans="1:21" ht="7.15" customHeight="1" x14ac:dyDescent="0.25">
      <c r="A54" s="3"/>
      <c r="B54" s="15"/>
      <c r="C54" s="15"/>
      <c r="D54" s="15"/>
      <c r="E54" s="16"/>
      <c r="F54" s="16"/>
      <c r="G54" s="16"/>
      <c r="H54" s="2"/>
      <c r="I54" s="59"/>
      <c r="J54" s="60"/>
      <c r="K54" s="60"/>
      <c r="L54" s="60"/>
      <c r="M54" s="60"/>
      <c r="N54" s="60"/>
      <c r="O54" s="60"/>
      <c r="P54" s="60"/>
      <c r="Q54" s="60"/>
      <c r="R54" s="60"/>
      <c r="S54" s="16"/>
      <c r="T54" s="16"/>
    </row>
    <row r="55" spans="1:21" ht="16.149999999999999" customHeight="1" x14ac:dyDescent="0.25">
      <c r="A55" s="159" t="s">
        <v>86</v>
      </c>
      <c r="B55" s="159"/>
      <c r="C55" s="159"/>
      <c r="D55" s="159"/>
      <c r="E55" s="159"/>
      <c r="F55" s="159"/>
      <c r="G55" s="159"/>
      <c r="H55" s="159"/>
      <c r="I55" s="159"/>
      <c r="J55" s="159"/>
      <c r="K55" s="159"/>
      <c r="L55" s="159"/>
      <c r="M55" s="159"/>
      <c r="N55" s="159"/>
      <c r="O55" s="159"/>
      <c r="P55" s="159"/>
      <c r="Q55" s="159"/>
      <c r="R55" s="159"/>
      <c r="S55" s="159"/>
      <c r="T55" s="159"/>
      <c r="U55" s="159"/>
    </row>
    <row r="56" spans="1:21" ht="4.9000000000000004" customHeight="1" thickBot="1" x14ac:dyDescent="0.3">
      <c r="A56" s="1"/>
      <c r="B56" s="3"/>
      <c r="C56" s="3"/>
      <c r="D56" s="3"/>
      <c r="E56" s="3"/>
      <c r="F56" s="3"/>
    </row>
    <row r="57" spans="1:21" x14ac:dyDescent="0.25">
      <c r="A57" s="29"/>
      <c r="B57" s="56" t="s">
        <v>57</v>
      </c>
      <c r="C57" s="160" t="s">
        <v>60</v>
      </c>
      <c r="D57" s="161"/>
      <c r="E57" s="162"/>
      <c r="F57" s="63"/>
    </row>
    <row r="58" spans="1:21" x14ac:dyDescent="0.25">
      <c r="A58" s="29"/>
      <c r="B58" s="42"/>
      <c r="C58" s="45" t="s">
        <v>29</v>
      </c>
      <c r="D58" s="46"/>
      <c r="E58" s="48"/>
      <c r="F58" s="64"/>
    </row>
    <row r="59" spans="1:21" x14ac:dyDescent="0.25">
      <c r="A59" s="29"/>
      <c r="B59" s="40"/>
      <c r="C59" s="163" t="s">
        <v>23</v>
      </c>
      <c r="D59" s="164"/>
      <c r="E59" s="165"/>
      <c r="F59" s="65"/>
    </row>
    <row r="60" spans="1:21" x14ac:dyDescent="0.25">
      <c r="A60" s="29"/>
      <c r="B60" s="39" t="s">
        <v>66</v>
      </c>
      <c r="C60" s="156" t="s">
        <v>19</v>
      </c>
      <c r="D60" s="157"/>
      <c r="E60" s="158"/>
      <c r="F60" s="62"/>
    </row>
    <row r="61" spans="1:21" x14ac:dyDescent="0.25">
      <c r="A61" s="29"/>
      <c r="B61" s="39" t="s">
        <v>52</v>
      </c>
      <c r="C61" s="156" t="s">
        <v>20</v>
      </c>
      <c r="D61" s="157"/>
      <c r="E61" s="158"/>
      <c r="F61" s="62"/>
    </row>
    <row r="62" spans="1:21" x14ac:dyDescent="0.25">
      <c r="A62" s="29"/>
      <c r="B62" s="39" t="s">
        <v>41</v>
      </c>
      <c r="C62" s="156" t="s">
        <v>21</v>
      </c>
      <c r="D62" s="157"/>
      <c r="E62" s="158"/>
      <c r="F62" s="62"/>
    </row>
    <row r="63" spans="1:21" x14ac:dyDescent="0.25">
      <c r="A63" s="29"/>
      <c r="B63" s="39" t="s">
        <v>42</v>
      </c>
      <c r="C63" s="156" t="s">
        <v>22</v>
      </c>
      <c r="D63" s="157"/>
      <c r="E63" s="158"/>
      <c r="F63" s="62"/>
    </row>
    <row r="64" spans="1:21" x14ac:dyDescent="0.25">
      <c r="A64" s="29"/>
      <c r="B64" s="40"/>
      <c r="C64" s="163" t="s">
        <v>24</v>
      </c>
      <c r="D64" s="164"/>
      <c r="E64" s="165"/>
      <c r="F64" s="65"/>
    </row>
    <row r="65" spans="1:6" x14ac:dyDescent="0.25">
      <c r="A65" s="29"/>
      <c r="B65" s="39" t="s">
        <v>43</v>
      </c>
      <c r="C65" s="156" t="s">
        <v>25</v>
      </c>
      <c r="D65" s="157"/>
      <c r="E65" s="158"/>
      <c r="F65" s="62"/>
    </row>
    <row r="66" spans="1:6" x14ac:dyDescent="0.25">
      <c r="A66" s="29"/>
      <c r="B66" s="39" t="s">
        <v>53</v>
      </c>
      <c r="C66" s="156" t="s">
        <v>26</v>
      </c>
      <c r="D66" s="157"/>
      <c r="E66" s="158"/>
      <c r="F66" s="62"/>
    </row>
    <row r="67" spans="1:6" x14ac:dyDescent="0.25">
      <c r="A67" s="6"/>
      <c r="B67" s="39" t="s">
        <v>44</v>
      </c>
      <c r="C67" s="156" t="s">
        <v>27</v>
      </c>
      <c r="D67" s="157"/>
      <c r="E67" s="158"/>
      <c r="F67" s="62"/>
    </row>
    <row r="68" spans="1:6" x14ac:dyDescent="0.25">
      <c r="A68" s="6"/>
      <c r="B68" s="39" t="s">
        <v>45</v>
      </c>
      <c r="C68" s="156" t="s">
        <v>28</v>
      </c>
      <c r="D68" s="157"/>
      <c r="E68" s="158"/>
      <c r="F68" s="62"/>
    </row>
    <row r="69" spans="1:6" x14ac:dyDescent="0.25">
      <c r="A69" s="6"/>
      <c r="B69" s="41"/>
      <c r="C69" s="153" t="s">
        <v>30</v>
      </c>
      <c r="D69" s="154"/>
      <c r="E69" s="155"/>
      <c r="F69" s="66"/>
    </row>
    <row r="70" spans="1:6" x14ac:dyDescent="0.25">
      <c r="A70" s="6"/>
      <c r="B70" s="39" t="s">
        <v>46</v>
      </c>
      <c r="C70" s="156" t="s">
        <v>31</v>
      </c>
      <c r="D70" s="157"/>
      <c r="E70" s="158"/>
      <c r="F70" s="62"/>
    </row>
    <row r="71" spans="1:6" x14ac:dyDescent="0.25">
      <c r="A71" s="6"/>
      <c r="B71" s="39" t="s">
        <v>47</v>
      </c>
      <c r="C71" s="156" t="s">
        <v>32</v>
      </c>
      <c r="D71" s="157"/>
      <c r="E71" s="158"/>
      <c r="F71" s="62"/>
    </row>
    <row r="72" spans="1:6" x14ac:dyDescent="0.25">
      <c r="A72" s="6"/>
      <c r="B72" s="39" t="s">
        <v>48</v>
      </c>
      <c r="C72" s="156" t="s">
        <v>33</v>
      </c>
      <c r="D72" s="157"/>
      <c r="E72" s="158"/>
      <c r="F72" s="62"/>
    </row>
    <row r="73" spans="1:6" x14ac:dyDescent="0.25">
      <c r="A73" s="6"/>
      <c r="B73" s="39" t="s">
        <v>49</v>
      </c>
      <c r="C73" s="156" t="s">
        <v>34</v>
      </c>
      <c r="D73" s="157"/>
      <c r="E73" s="158"/>
      <c r="F73" s="62"/>
    </row>
    <row r="74" spans="1:6" x14ac:dyDescent="0.25">
      <c r="A74" s="6"/>
      <c r="B74" s="42"/>
      <c r="C74" s="49" t="s">
        <v>35</v>
      </c>
      <c r="D74" s="31"/>
      <c r="E74" s="30"/>
      <c r="F74" s="64"/>
    </row>
    <row r="75" spans="1:6" x14ac:dyDescent="0.25">
      <c r="A75" s="6"/>
      <c r="B75" s="39" t="s">
        <v>50</v>
      </c>
      <c r="C75" s="156" t="s">
        <v>36</v>
      </c>
      <c r="D75" s="157"/>
      <c r="E75" s="158"/>
      <c r="F75" s="62"/>
    </row>
    <row r="76" spans="1:6" ht="15.75" thickBot="1" x14ac:dyDescent="0.3">
      <c r="A76" s="6"/>
      <c r="B76" s="43" t="s">
        <v>51</v>
      </c>
      <c r="C76" s="150" t="s">
        <v>37</v>
      </c>
      <c r="D76" s="151"/>
      <c r="E76" s="152"/>
      <c r="F76" s="62"/>
    </row>
    <row r="77" spans="1:6" x14ac:dyDescent="0.25">
      <c r="B77" s="27"/>
    </row>
  </sheetData>
  <mergeCells count="46">
    <mergeCell ref="C59:E59"/>
    <mergeCell ref="C60:E60"/>
    <mergeCell ref="C61:E61"/>
    <mergeCell ref="C62:E62"/>
    <mergeCell ref="A55:U55"/>
    <mergeCell ref="C57:E57"/>
    <mergeCell ref="T16:T19"/>
    <mergeCell ref="B17:B19"/>
    <mergeCell ref="C17:C19"/>
    <mergeCell ref="D17:D19"/>
    <mergeCell ref="E17:E19"/>
    <mergeCell ref="G17:G19"/>
    <mergeCell ref="H17:H19"/>
    <mergeCell ref="I17:I19"/>
    <mergeCell ref="S16:S19"/>
    <mergeCell ref="F17:F19"/>
    <mergeCell ref="A16:A19"/>
    <mergeCell ref="B16:I16"/>
    <mergeCell ref="R16:R19"/>
    <mergeCell ref="J17:Q18"/>
    <mergeCell ref="E13:H13"/>
    <mergeCell ref="E14:H14"/>
    <mergeCell ref="N4:S13"/>
    <mergeCell ref="G9:L9"/>
    <mergeCell ref="B10:E10"/>
    <mergeCell ref="G10:L10"/>
    <mergeCell ref="A1:P1"/>
    <mergeCell ref="A2:P2"/>
    <mergeCell ref="B5:J5"/>
    <mergeCell ref="B8:C8"/>
    <mergeCell ref="B7:C7"/>
    <mergeCell ref="B4:J4"/>
    <mergeCell ref="B6:J6"/>
    <mergeCell ref="C75:E75"/>
    <mergeCell ref="C76:E76"/>
    <mergeCell ref="C68:E68"/>
    <mergeCell ref="C69:E69"/>
    <mergeCell ref="C70:E70"/>
    <mergeCell ref="C71:E71"/>
    <mergeCell ref="C72:E72"/>
    <mergeCell ref="C73:E73"/>
    <mergeCell ref="C63:E63"/>
    <mergeCell ref="C64:E64"/>
    <mergeCell ref="C65:E65"/>
    <mergeCell ref="C66:E66"/>
    <mergeCell ref="C67:E67"/>
  </mergeCells>
  <printOptions horizontalCentered="1"/>
  <pageMargins left="0.11811023622047245" right="0.11811023622047245" top="0.35433070866141736" bottom="0.35433070866141736" header="0.11811023622047245" footer="0.11811023622047245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100-000000000000}">
          <x14:formula1>
            <xm:f>Critères!$E$2:$E$17</xm:f>
          </x14:formula1>
          <xm:sqref>B8:C8</xm:sqref>
        </x14:dataValidation>
        <x14:dataValidation type="list" showInputMessage="1" showErrorMessage="1" xr:uid="{00000000-0002-0000-0100-000001000000}">
          <x14:formula1>
            <xm:f>Critères!$A$2:$A$4</xm:f>
          </x14:formula1>
          <xm:sqref>J22:Q51</xm:sqref>
        </x14:dataValidation>
        <x14:dataValidation type="list" showInputMessage="1" showErrorMessage="1" xr:uid="{00000000-0002-0000-0100-000002000000}">
          <x14:formula1>
            <xm:f>'I:\[Ex-Grille de contrôle_EJ-qualité imputations budgétaires et comptables_V2025.xlsx]Critères'!#REF!</xm:f>
          </x14:formula1>
          <xm:sqref>J20:Q21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61"/>
  <sheetViews>
    <sheetView topLeftCell="G1" zoomScaleNormal="100" workbookViewId="0">
      <selection activeCell="M4" sqref="M4:Q14"/>
    </sheetView>
  </sheetViews>
  <sheetFormatPr baseColWidth="10" defaultRowHeight="15" x14ac:dyDescent="0.25"/>
  <cols>
    <col min="1" max="1" width="3.140625" customWidth="1"/>
    <col min="2" max="2" width="17.28515625" customWidth="1"/>
    <col min="3" max="3" width="24" customWidth="1"/>
    <col min="4" max="4" width="18" customWidth="1"/>
    <col min="5" max="5" width="16.28515625" customWidth="1"/>
    <col min="6" max="6" width="70.7109375" customWidth="1"/>
    <col min="7" max="7" width="18.42578125" customWidth="1"/>
    <col min="8" max="9" width="12.140625" customWidth="1"/>
    <col min="10" max="10" width="13.7109375" customWidth="1"/>
    <col min="11" max="11" width="15.140625" customWidth="1"/>
    <col min="12" max="12" width="15.85546875" customWidth="1"/>
    <col min="13" max="13" width="15.5703125" customWidth="1"/>
    <col min="14" max="14" width="15.7109375" customWidth="1"/>
    <col min="15" max="15" width="10.85546875" customWidth="1"/>
    <col min="16" max="16" width="40.7109375" customWidth="1"/>
    <col min="17" max="17" width="12.28515625" customWidth="1"/>
  </cols>
  <sheetData>
    <row r="1" spans="1:17" ht="18.75" x14ac:dyDescent="0.25">
      <c r="A1" s="204" t="s">
        <v>84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</row>
    <row r="2" spans="1:17" ht="18.75" x14ac:dyDescent="0.25">
      <c r="A2" s="205" t="s">
        <v>18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</row>
    <row r="3" spans="1:17" ht="15.75" thickBot="1" x14ac:dyDescent="0.3">
      <c r="O3" s="78"/>
      <c r="P3" s="78"/>
      <c r="Q3" s="76"/>
    </row>
    <row r="4" spans="1:17" ht="15" customHeight="1" thickBot="1" x14ac:dyDescent="0.3">
      <c r="A4" s="6"/>
      <c r="B4" s="206" t="s">
        <v>6</v>
      </c>
      <c r="C4" s="207"/>
      <c r="D4" s="207"/>
      <c r="E4" s="207"/>
      <c r="F4" s="207"/>
      <c r="G4" s="207"/>
      <c r="H4" s="207"/>
      <c r="I4" s="207"/>
      <c r="J4" s="207"/>
      <c r="K4" s="208"/>
      <c r="L4" s="74"/>
      <c r="M4" s="200" t="s">
        <v>211</v>
      </c>
      <c r="N4" s="200"/>
      <c r="O4" s="200"/>
      <c r="P4" s="200"/>
      <c r="Q4" s="200"/>
    </row>
    <row r="5" spans="1:17" ht="15" customHeight="1" thickBot="1" x14ac:dyDescent="0.3">
      <c r="A5" s="6"/>
      <c r="B5" s="216" t="s">
        <v>81</v>
      </c>
      <c r="C5" s="217"/>
      <c r="D5" s="217"/>
      <c r="E5" s="217"/>
      <c r="F5" s="217"/>
      <c r="G5" s="217"/>
      <c r="H5" s="217"/>
      <c r="I5" s="217"/>
      <c r="J5" s="217"/>
      <c r="K5" s="218"/>
      <c r="L5" s="75"/>
      <c r="M5" s="200"/>
      <c r="N5" s="200"/>
      <c r="O5" s="200"/>
      <c r="P5" s="200"/>
      <c r="Q5" s="200"/>
    </row>
    <row r="6" spans="1:17" x14ac:dyDescent="0.25">
      <c r="B6" s="199" t="s">
        <v>174</v>
      </c>
      <c r="C6" s="199"/>
      <c r="D6" s="199"/>
      <c r="E6" s="199"/>
      <c r="F6" s="199"/>
      <c r="G6" s="199"/>
      <c r="H6" s="199"/>
      <c r="I6" s="199"/>
      <c r="J6" s="199"/>
      <c r="K6" s="199"/>
      <c r="M6" s="200"/>
      <c r="N6" s="200"/>
      <c r="O6" s="200"/>
      <c r="P6" s="200"/>
      <c r="Q6" s="200"/>
    </row>
    <row r="7" spans="1:17" ht="30" customHeight="1" x14ac:dyDescent="0.25">
      <c r="B7" s="221" t="s">
        <v>90</v>
      </c>
      <c r="C7" s="221"/>
      <c r="D7" s="108" t="s">
        <v>180</v>
      </c>
      <c r="E7" s="108" t="s">
        <v>82</v>
      </c>
      <c r="F7" s="2"/>
      <c r="L7" s="22"/>
      <c r="M7" s="200"/>
      <c r="N7" s="200"/>
      <c r="O7" s="200"/>
      <c r="P7" s="200"/>
      <c r="Q7" s="200"/>
    </row>
    <row r="8" spans="1:17" x14ac:dyDescent="0.25">
      <c r="B8" s="219" t="s">
        <v>173</v>
      </c>
      <c r="C8" s="220"/>
      <c r="D8" s="2" t="str">
        <f>IF(ISNA(VLOOKUP(B8,Critères!H:I,2,FALSE)),"",VLOOKUP(B8,Critères!H:I,2,FALSE))</f>
        <v>II</v>
      </c>
      <c r="E8" s="79"/>
      <c r="F8" s="81"/>
      <c r="L8" s="22"/>
      <c r="M8" s="200"/>
      <c r="N8" s="200"/>
      <c r="O8" s="200"/>
      <c r="P8" s="200"/>
      <c r="Q8" s="200"/>
    </row>
    <row r="9" spans="1:17" x14ac:dyDescent="0.25">
      <c r="B9" s="2" t="s">
        <v>7</v>
      </c>
      <c r="C9" s="2"/>
      <c r="D9" s="2"/>
      <c r="E9" s="2"/>
      <c r="F9" s="2"/>
      <c r="G9" s="213" t="s">
        <v>61</v>
      </c>
      <c r="H9" s="213"/>
      <c r="I9" s="213"/>
      <c r="J9" s="213"/>
      <c r="K9" s="213"/>
      <c r="L9" s="23"/>
      <c r="M9" s="200"/>
      <c r="N9" s="200"/>
      <c r="O9" s="200"/>
      <c r="P9" s="200"/>
      <c r="Q9" s="200"/>
    </row>
    <row r="10" spans="1:17" x14ac:dyDescent="0.25">
      <c r="B10" s="197"/>
      <c r="C10" s="201"/>
      <c r="D10" s="201"/>
      <c r="E10" s="198"/>
      <c r="F10" s="61"/>
      <c r="G10" s="202"/>
      <c r="H10" s="202"/>
      <c r="I10" s="202"/>
      <c r="J10" s="202"/>
      <c r="K10" s="202"/>
      <c r="L10" s="103"/>
      <c r="M10" s="200"/>
      <c r="N10" s="200"/>
      <c r="O10" s="200"/>
      <c r="P10" s="200"/>
      <c r="Q10" s="200"/>
    </row>
    <row r="11" spans="1:17" x14ac:dyDescent="0.25">
      <c r="K11" s="2"/>
      <c r="M11" s="200"/>
      <c r="N11" s="200"/>
      <c r="O11" s="200"/>
      <c r="P11" s="200"/>
      <c r="Q11" s="200"/>
    </row>
    <row r="12" spans="1:17" x14ac:dyDescent="0.25">
      <c r="H12" s="97" t="s">
        <v>160</v>
      </c>
      <c r="I12">
        <f>COUNTA(A23:A52)</f>
        <v>30</v>
      </c>
      <c r="L12" s="77"/>
      <c r="M12" s="200"/>
      <c r="N12" s="200"/>
      <c r="O12" s="200"/>
      <c r="P12" s="200"/>
      <c r="Q12" s="200"/>
    </row>
    <row r="13" spans="1:17" x14ac:dyDescent="0.25">
      <c r="B13" s="17" t="s">
        <v>8</v>
      </c>
      <c r="C13" s="17"/>
      <c r="D13" s="18"/>
      <c r="E13" s="166" t="s">
        <v>9</v>
      </c>
      <c r="F13" s="166"/>
      <c r="G13" s="166"/>
      <c r="H13" s="166"/>
      <c r="I13" s="67">
        <f>COUNTA(D23:D52)-COUNTBLANK(D23:D52)</f>
        <v>0</v>
      </c>
      <c r="M13" s="200"/>
      <c r="N13" s="200"/>
      <c r="O13" s="200"/>
      <c r="P13" s="200"/>
      <c r="Q13" s="200"/>
    </row>
    <row r="14" spans="1:17" x14ac:dyDescent="0.25">
      <c r="E14" s="166" t="s">
        <v>10</v>
      </c>
      <c r="F14" s="166"/>
      <c r="G14" s="166"/>
      <c r="H14" s="166"/>
      <c r="I14" s="70">
        <f>IF(I13=0,0,COUNTIF(Q23:Q52,"anomalie")/I13)</f>
        <v>0</v>
      </c>
      <c r="M14" s="200"/>
      <c r="N14" s="200"/>
      <c r="O14" s="200"/>
      <c r="P14" s="200"/>
      <c r="Q14" s="200"/>
    </row>
    <row r="16" spans="1:17" ht="15.75" thickBot="1" x14ac:dyDescent="0.3">
      <c r="B16" s="214" t="s">
        <v>69</v>
      </c>
      <c r="C16" s="215"/>
      <c r="D16" s="51"/>
      <c r="E16" s="22"/>
      <c r="F16" s="22"/>
      <c r="G16" s="7"/>
      <c r="H16" s="7"/>
      <c r="I16" s="7"/>
      <c r="K16" s="2"/>
      <c r="L16" s="2"/>
      <c r="M16" s="2"/>
      <c r="N16" s="2"/>
    </row>
    <row r="17" spans="1:17" ht="24" x14ac:dyDescent="0.25">
      <c r="A17" s="167"/>
      <c r="B17" s="170" t="s">
        <v>54</v>
      </c>
      <c r="C17" s="171"/>
      <c r="D17" s="171"/>
      <c r="E17" s="171"/>
      <c r="F17" s="171"/>
      <c r="G17" s="171"/>
      <c r="H17" s="171"/>
      <c r="I17" s="171"/>
      <c r="J17" s="172"/>
      <c r="K17" s="73" t="s">
        <v>56</v>
      </c>
      <c r="L17" s="73" t="s">
        <v>56</v>
      </c>
      <c r="M17" s="36" t="s">
        <v>56</v>
      </c>
      <c r="N17" s="36" t="s">
        <v>56</v>
      </c>
      <c r="O17" s="173" t="s">
        <v>157</v>
      </c>
      <c r="P17" s="173" t="s">
        <v>5</v>
      </c>
      <c r="Q17" s="176" t="s">
        <v>73</v>
      </c>
    </row>
    <row r="18" spans="1:17" ht="19.149999999999999" customHeight="1" x14ac:dyDescent="0.25">
      <c r="A18" s="168"/>
      <c r="B18" s="179" t="s">
        <v>12</v>
      </c>
      <c r="C18" s="182" t="s">
        <v>13</v>
      </c>
      <c r="D18" s="185" t="s">
        <v>154</v>
      </c>
      <c r="E18" s="188" t="s">
        <v>155</v>
      </c>
      <c r="F18" s="188" t="s">
        <v>151</v>
      </c>
      <c r="G18" s="188" t="s">
        <v>159</v>
      </c>
      <c r="H18" s="188" t="s">
        <v>156</v>
      </c>
      <c r="I18" s="188" t="s">
        <v>153</v>
      </c>
      <c r="J18" s="190" t="s">
        <v>184</v>
      </c>
      <c r="K18" s="193" t="s">
        <v>83</v>
      </c>
      <c r="L18" s="194"/>
      <c r="M18" s="194"/>
      <c r="N18" s="194"/>
      <c r="O18" s="174"/>
      <c r="P18" s="174"/>
      <c r="Q18" s="177"/>
    </row>
    <row r="19" spans="1:17" ht="0.6" customHeight="1" x14ac:dyDescent="0.25">
      <c r="A19" s="168"/>
      <c r="B19" s="180"/>
      <c r="C19" s="183"/>
      <c r="D19" s="186"/>
      <c r="E19" s="174"/>
      <c r="F19" s="174"/>
      <c r="G19" s="174"/>
      <c r="H19" s="174"/>
      <c r="I19" s="174"/>
      <c r="J19" s="191"/>
      <c r="K19" s="195"/>
      <c r="L19" s="196"/>
      <c r="M19" s="196"/>
      <c r="N19" s="196"/>
      <c r="O19" s="174"/>
      <c r="P19" s="174"/>
      <c r="Q19" s="177"/>
    </row>
    <row r="20" spans="1:17" ht="72" customHeight="1" x14ac:dyDescent="0.25">
      <c r="A20" s="169"/>
      <c r="B20" s="181"/>
      <c r="C20" s="184"/>
      <c r="D20" s="187"/>
      <c r="E20" s="189"/>
      <c r="F20" s="189"/>
      <c r="G20" s="189"/>
      <c r="H20" s="189"/>
      <c r="I20" s="189"/>
      <c r="J20" s="192"/>
      <c r="K20" s="44" t="s">
        <v>64</v>
      </c>
      <c r="L20" s="26" t="s">
        <v>179</v>
      </c>
      <c r="M20" s="25" t="s">
        <v>71</v>
      </c>
      <c r="N20" s="37" t="s">
        <v>72</v>
      </c>
      <c r="O20" s="175"/>
      <c r="P20" s="175"/>
      <c r="Q20" s="178"/>
    </row>
    <row r="21" spans="1:17" x14ac:dyDescent="0.25">
      <c r="A21" s="122" t="s">
        <v>181</v>
      </c>
      <c r="B21" s="122">
        <v>214</v>
      </c>
      <c r="C21" s="109" t="s">
        <v>11</v>
      </c>
      <c r="D21" s="147">
        <v>1404892003</v>
      </c>
      <c r="E21" s="130" t="s">
        <v>189</v>
      </c>
      <c r="F21" s="131" t="s">
        <v>126</v>
      </c>
      <c r="G21" s="109" t="s">
        <v>200</v>
      </c>
      <c r="H21" s="145">
        <v>830</v>
      </c>
      <c r="I21" s="145" t="str">
        <f>IF(ISNA(IF(AND($D$8="IDF",H21&gt;VLOOKUP(F21,Critères!L:O,4,FALSE)),VLOOKUP(F21,Critères!L:N,3,FALSE),IF(AND($D$8="I",H21&gt;VLOOKUP(F21,Critères!L:P,5,FALSE)),VLOOKUP(F21,Critères!L:N,3,FALSE),IF(AND($D$8="II",H21&gt;VLOOKUP(F21,Critères!L:Q,6,FALSE)),VLOOKUP(F21,Critères!L:N,3,FALSE),IF(AND($D$8="III",H21&gt;VLOOKUP(F21,Critères!L:R,7,FALSE)),VLOOKUP(F21,Critères!L:N,3,FALSE),"Absence d'avis ou visa préalable CBR requis"))))),"",IF(AND($D$8="IDF",H21&gt;VLOOKUP(F21,Critères!L:O,4,FALSE)),VLOOKUP(F21,Critères!L:N,3,FALSE),IF(AND($D$8="I",H21&gt;VLOOKUP(F21,Critères!L:P,5,FALSE)),VLOOKUP(F21,Critères!L:N,3,FALSE),IF(AND($D$8="II",H21&gt;VLOOKUP(F21,Critères!L:Q,6,FALSE)),VLOOKUP(F21,Critères!L:N,3,FALSE),IF(AND($D$8="III",H21&gt;VLOOKUP(F21,Critères!L:R,7,FALSE)),VLOOKUP(F21,Critères!L:N,3,FALSE),"Absence d'avis ou visa préalable CBR requis")))))</f>
        <v>Absence d'avis ou visa préalable CBR requis</v>
      </c>
      <c r="J21" s="115" t="s">
        <v>2</v>
      </c>
      <c r="K21" s="116" t="s">
        <v>14</v>
      </c>
      <c r="L21" s="116" t="s">
        <v>16</v>
      </c>
      <c r="M21" s="116" t="s">
        <v>14</v>
      </c>
      <c r="N21" s="116" t="s">
        <v>15</v>
      </c>
      <c r="O21" s="117">
        <f t="shared" ref="O21:O22" si="0">COUNTIF(K21:N21,"NC")</f>
        <v>1</v>
      </c>
      <c r="P21" s="118" t="s">
        <v>201</v>
      </c>
      <c r="Q21" s="117" t="str">
        <f t="shared" ref="Q21:Q22" si="1">IF(O21=0,"OK","Anomalie")</f>
        <v>Anomalie</v>
      </c>
    </row>
    <row r="22" spans="1:17" x14ac:dyDescent="0.25">
      <c r="A22" s="122" t="s">
        <v>182</v>
      </c>
      <c r="B22" s="109">
        <v>219</v>
      </c>
      <c r="C22" s="109" t="s">
        <v>55</v>
      </c>
      <c r="D22" s="148">
        <v>2104290487</v>
      </c>
      <c r="E22" s="132" t="s">
        <v>186</v>
      </c>
      <c r="F22" s="131" t="s">
        <v>136</v>
      </c>
      <c r="G22" s="133" t="s">
        <v>202</v>
      </c>
      <c r="H22" s="134">
        <v>351000</v>
      </c>
      <c r="I22" s="145" t="str">
        <f>IF(ISNA(IF(AND($D$8="IDF",H22&gt;VLOOKUP(F22,Critères!L:O,4,FALSE)),VLOOKUP(F22,Critères!L:N,3,FALSE),IF(AND($D$8="I",H22&gt;VLOOKUP(F22,Critères!L:P,5,FALSE)),VLOOKUP(F22,Critères!L:N,3,FALSE),IF(AND($D$8="II",H22&gt;VLOOKUP(F22,Critères!L:Q,6,FALSE)),VLOOKUP(F22,Critères!L:N,3,FALSE),IF(AND($D$8="III",H22&gt;VLOOKUP(F22,Critères!L:R,7,FALSE)),VLOOKUP(F22,Critères!L:N,3,FALSE),"Absence d'avis ou visa préalable CBR requis"))))),"",IF(AND($D$8="IDF",H22&gt;VLOOKUP(F22,Critères!L:O,4,FALSE)),VLOOKUP(F22,Critères!L:N,3,FALSE),IF(AND($D$8="I",H22&gt;VLOOKUP(F22,Critères!L:P,5,FALSE)),VLOOKUP(F22,Critères!L:N,3,FALSE),IF(AND($D$8="II",H22&gt;VLOOKUP(F22,Critères!L:Q,6,FALSE)),VLOOKUP(F22,Critères!L:N,3,FALSE),IF(AND($D$8="III",H22&gt;VLOOKUP(F22,Critères!L:R,7,FALSE)),VLOOKUP(F22,Critères!L:N,3,FALSE),"Absence d'avis ou visa préalable CBR requis")))))</f>
        <v>Visa</v>
      </c>
      <c r="J22" s="115" t="s">
        <v>2</v>
      </c>
      <c r="K22" s="116" t="s">
        <v>14</v>
      </c>
      <c r="L22" s="116" t="s">
        <v>15</v>
      </c>
      <c r="M22" s="116" t="s">
        <v>14</v>
      </c>
      <c r="N22" s="116" t="s">
        <v>14</v>
      </c>
      <c r="O22" s="117">
        <f t="shared" si="0"/>
        <v>1</v>
      </c>
      <c r="P22" s="136" t="s">
        <v>203</v>
      </c>
      <c r="Q22" s="117" t="str">
        <f t="shared" si="1"/>
        <v>Anomalie</v>
      </c>
    </row>
    <row r="23" spans="1:17" x14ac:dyDescent="0.25">
      <c r="A23" s="52">
        <v>1</v>
      </c>
      <c r="B23" s="53">
        <v>139</v>
      </c>
      <c r="C23" s="53" t="s">
        <v>55</v>
      </c>
      <c r="D23" s="95" t="str">
        <f>IF('Q1 - Imputations EJ Région ACA'!D22="","",'Q1 - Imputations EJ Région ACA'!D22)</f>
        <v/>
      </c>
      <c r="E23" s="95" t="str">
        <f>IF('Q1 - Imputations EJ Région ACA'!E22="","",'Q1 - Imputations EJ Région ACA'!E22)</f>
        <v/>
      </c>
      <c r="F23" s="98"/>
      <c r="G23" s="96" t="str">
        <f>IF('Q1 - Imputations EJ Région ACA'!G22="","",'Q1 - Imputations EJ Région ACA'!G22)</f>
        <v/>
      </c>
      <c r="H23" s="106" t="str">
        <f>IF('Q1 - Imputations EJ Région ACA'!H22="","",'Q1 - Imputations EJ Région ACA'!H22)</f>
        <v/>
      </c>
      <c r="I23" s="145" t="str">
        <f>IF(ISNA(IF(AND($D$8="IDF",H23&gt;VLOOKUP(F23,Critères!L:O,4,FALSE)),VLOOKUP(F23,Critères!L:N,3,FALSE),IF(AND($D$8="I",H23&gt;VLOOKUP(F23,Critères!L:P,5,FALSE)),VLOOKUP(F23,Critères!L:N,3,FALSE),IF(AND($D$8="II",H23&gt;VLOOKUP(F23,Critères!L:Q,6,FALSE)),VLOOKUP(F23,Critères!L:N,3,FALSE),IF(AND($D$8="III",H23&gt;VLOOKUP(F23,Critères!L:R,7,FALSE)),VLOOKUP(F23,Critères!L:N,3,FALSE),"Absence d'avis ou visa préalable CBR requis"))))),"",IF(AND($D$8="IDF",H23&gt;VLOOKUP(F23,Critères!L:O,4,FALSE)),VLOOKUP(F23,Critères!L:N,3,FALSE),IF(AND($D$8="I",H23&gt;VLOOKUP(F23,Critères!L:P,5,FALSE)),VLOOKUP(F23,Critères!L:N,3,FALSE),IF(AND($D$8="II",H23&gt;VLOOKUP(F23,Critères!L:Q,6,FALSE)),VLOOKUP(F23,Critères!L:N,3,FALSE),IF(AND($D$8="III",H23&gt;VLOOKUP(F23,Critères!L:R,7,FALSE)),VLOOKUP(F23,Critères!L:N,3,FALSE),"Absence d'avis ou visa préalable CBR requis")))))</f>
        <v/>
      </c>
      <c r="J23" s="57" t="s">
        <v>2</v>
      </c>
      <c r="K23" s="20"/>
      <c r="L23" s="20"/>
      <c r="M23" s="20"/>
      <c r="N23" s="20"/>
      <c r="O23" s="69">
        <f t="shared" ref="O23:O52" si="2">COUNTIF(K23:N23,"NC")</f>
        <v>0</v>
      </c>
      <c r="P23" s="10"/>
      <c r="Q23" s="69" t="str">
        <f>IF(O23=0,"OK","Anomalie")</f>
        <v>OK</v>
      </c>
    </row>
    <row r="24" spans="1:17" x14ac:dyDescent="0.25">
      <c r="A24" s="52">
        <v>2</v>
      </c>
      <c r="B24" s="53">
        <v>139</v>
      </c>
      <c r="C24" s="53" t="s">
        <v>55</v>
      </c>
      <c r="D24" s="95" t="str">
        <f>IF('Q1 - Imputations EJ Région ACA'!D23="","",'Q1 - Imputations EJ Région ACA'!D23)</f>
        <v/>
      </c>
      <c r="E24" s="95" t="str">
        <f>IF('Q1 - Imputations EJ Région ACA'!E23="","",'Q1 - Imputations EJ Région ACA'!E23)</f>
        <v/>
      </c>
      <c r="F24" s="98"/>
      <c r="G24" s="96" t="str">
        <f>IF('Q1 - Imputations EJ Région ACA'!G23="","",'Q1 - Imputations EJ Région ACA'!G23)</f>
        <v/>
      </c>
      <c r="H24" s="106" t="str">
        <f>IF('Q1 - Imputations EJ Région ACA'!H23="","",'Q1 - Imputations EJ Région ACA'!H23)</f>
        <v/>
      </c>
      <c r="I24" s="95" t="str">
        <f>IF(ISNA(IF(AND($D$8="IDF",H24&gt;VLOOKUP(F24,Critères!L:O,4,FALSE)),VLOOKUP(F24,Critères!L:N,3,FALSE),IF(AND($D$8="I",H24&gt;VLOOKUP(F24,Critères!L:P,5,FALSE)),VLOOKUP(F24,Critères!L:N,3,FALSE),IF(AND($D$8="II",H24&gt;VLOOKUP(F24,Critères!L:Q,6,FALSE)),VLOOKUP(F24,Critères!L:N,3,FALSE),IF(AND($D$8="III",H24&gt;VLOOKUP(F24,Critères!L:R,7,FALSE)),VLOOKUP(F24,Critères!L:N,3,FALSE),"Absence d'avis ou visa préalable CBR requis"))))),"",IF(AND($D$8="IDF",H24&gt;VLOOKUP(F24,Critères!L:O,4,FALSE)),VLOOKUP(F24,Critères!L:N,3,FALSE),IF(AND($D$8="I",H24&gt;VLOOKUP(F24,Critères!L:P,5,FALSE)),VLOOKUP(F24,Critères!L:N,3,FALSE),IF(AND($D$8="II",H24&gt;VLOOKUP(F24,Critères!L:Q,6,FALSE)),VLOOKUP(F24,Critères!L:N,3,FALSE),IF(AND($D$8="III",H24&gt;VLOOKUP(F24,Critères!L:R,7,FALSE)),VLOOKUP(F24,Critères!L:N,3,FALSE),"Absence d'avis ou visa préalable CBR requis")))))</f>
        <v/>
      </c>
      <c r="J24" s="58" t="s">
        <v>2</v>
      </c>
      <c r="K24" s="20"/>
      <c r="L24" s="20"/>
      <c r="M24" s="20"/>
      <c r="N24" s="20"/>
      <c r="O24" s="69">
        <f t="shared" si="2"/>
        <v>0</v>
      </c>
      <c r="P24" s="9"/>
      <c r="Q24" s="69" t="str">
        <f t="shared" ref="Q24:Q52" si="3">IF(O24=0,"OK","Anomalie")</f>
        <v>OK</v>
      </c>
    </row>
    <row r="25" spans="1:17" x14ac:dyDescent="0.25">
      <c r="A25" s="52">
        <v>3</v>
      </c>
      <c r="B25" s="53">
        <v>139</v>
      </c>
      <c r="C25" s="53" t="s">
        <v>55</v>
      </c>
      <c r="D25" s="95" t="str">
        <f>IF('Q1 - Imputations EJ Région ACA'!D24="","",'Q1 - Imputations EJ Région ACA'!D24)</f>
        <v/>
      </c>
      <c r="E25" s="95" t="str">
        <f>IF('Q1 - Imputations EJ Région ACA'!E24="","",'Q1 - Imputations EJ Région ACA'!E24)</f>
        <v/>
      </c>
      <c r="F25" s="98"/>
      <c r="G25" s="96" t="str">
        <f>IF('Q1 - Imputations EJ Région ACA'!G24="","",'Q1 - Imputations EJ Région ACA'!G24)</f>
        <v/>
      </c>
      <c r="H25" s="106" t="str">
        <f>IF('Q1 - Imputations EJ Région ACA'!H24="","",'Q1 - Imputations EJ Région ACA'!H24)</f>
        <v/>
      </c>
      <c r="I25" s="95" t="str">
        <f>IF(ISNA(IF(AND($D$8="IDF",H25&gt;VLOOKUP(F25,Critères!L:O,4,FALSE)),VLOOKUP(F25,Critères!L:N,3,FALSE),IF(AND($D$8="I",H25&gt;VLOOKUP(F25,Critères!L:P,5,FALSE)),VLOOKUP(F25,Critères!L:N,3,FALSE),IF(AND($D$8="II",H25&gt;VLOOKUP(F25,Critères!L:Q,6,FALSE)),VLOOKUP(F25,Critères!L:N,3,FALSE),IF(AND($D$8="III",H25&gt;VLOOKUP(F25,Critères!L:R,7,FALSE)),VLOOKUP(F25,Critères!L:N,3,FALSE),"Absence d'avis ou visa préalable CBR requis"))))),"",IF(AND($D$8="IDF",H25&gt;VLOOKUP(F25,Critères!L:O,4,FALSE)),VLOOKUP(F25,Critères!L:N,3,FALSE),IF(AND($D$8="I",H25&gt;VLOOKUP(F25,Critères!L:P,5,FALSE)),VLOOKUP(F25,Critères!L:N,3,FALSE),IF(AND($D$8="II",H25&gt;VLOOKUP(F25,Critères!L:Q,6,FALSE)),VLOOKUP(F25,Critères!L:N,3,FALSE),IF(AND($D$8="III",H25&gt;VLOOKUP(F25,Critères!L:R,7,FALSE)),VLOOKUP(F25,Critères!L:N,3,FALSE),"Absence d'avis ou visa préalable CBR requis")))))</f>
        <v/>
      </c>
      <c r="J25" s="58" t="s">
        <v>2</v>
      </c>
      <c r="K25" s="20"/>
      <c r="L25" s="20"/>
      <c r="M25" s="20"/>
      <c r="N25" s="20"/>
      <c r="O25" s="69">
        <f t="shared" si="2"/>
        <v>0</v>
      </c>
      <c r="P25" s="9"/>
      <c r="Q25" s="69" t="str">
        <f t="shared" si="3"/>
        <v>OK</v>
      </c>
    </row>
    <row r="26" spans="1:17" x14ac:dyDescent="0.25">
      <c r="A26" s="52">
        <v>4</v>
      </c>
      <c r="B26" s="53">
        <v>139</v>
      </c>
      <c r="C26" s="53" t="s">
        <v>75</v>
      </c>
      <c r="D26" s="95" t="str">
        <f>IF('Q1 - Imputations EJ Région ACA'!D25="","",'Q1 - Imputations EJ Région ACA'!D25)</f>
        <v/>
      </c>
      <c r="E26" s="95" t="str">
        <f>IF('Q1 - Imputations EJ Région ACA'!E25="","",'Q1 - Imputations EJ Région ACA'!E25)</f>
        <v/>
      </c>
      <c r="F26" s="98"/>
      <c r="G26" s="96" t="str">
        <f>IF('Q1 - Imputations EJ Région ACA'!G25="","",'Q1 - Imputations EJ Région ACA'!G25)</f>
        <v/>
      </c>
      <c r="H26" s="106" t="str">
        <f>IF('Q1 - Imputations EJ Région ACA'!H25="","",'Q1 - Imputations EJ Région ACA'!H25)</f>
        <v/>
      </c>
      <c r="I26" s="95" t="str">
        <f>IF(ISNA(IF(AND($D$8="IDF",H26&gt;VLOOKUP(F26,Critères!L:O,4,FALSE)),VLOOKUP(F26,Critères!L:N,3,FALSE),IF(AND($D$8="I",H26&gt;VLOOKUP(F26,Critères!L:P,5,FALSE)),VLOOKUP(F26,Critères!L:N,3,FALSE),IF(AND($D$8="II",H26&gt;VLOOKUP(F26,Critères!L:Q,6,FALSE)),VLOOKUP(F26,Critères!L:N,3,FALSE),IF(AND($D$8="III",H26&gt;VLOOKUP(F26,Critères!L:R,7,FALSE)),VLOOKUP(F26,Critères!L:N,3,FALSE),"Absence d'avis ou visa préalable CBR requis"))))),"",IF(AND($D$8="IDF",H26&gt;VLOOKUP(F26,Critères!L:O,4,FALSE)),VLOOKUP(F26,Critères!L:N,3,FALSE),IF(AND($D$8="I",H26&gt;VLOOKUP(F26,Critères!L:P,5,FALSE)),VLOOKUP(F26,Critères!L:N,3,FALSE),IF(AND($D$8="II",H26&gt;VLOOKUP(F26,Critères!L:Q,6,FALSE)),VLOOKUP(F26,Critères!L:N,3,FALSE),IF(AND($D$8="III",H26&gt;VLOOKUP(F26,Critères!L:R,7,FALSE)),VLOOKUP(F26,Critères!L:N,3,FALSE),"Absence d'avis ou visa préalable CBR requis")))))</f>
        <v/>
      </c>
      <c r="J26" s="58" t="s">
        <v>2</v>
      </c>
      <c r="K26" s="20"/>
      <c r="L26" s="20"/>
      <c r="M26" s="20"/>
      <c r="N26" s="20"/>
      <c r="O26" s="69">
        <f t="shared" si="2"/>
        <v>0</v>
      </c>
      <c r="P26" s="9"/>
      <c r="Q26" s="69" t="str">
        <f t="shared" si="3"/>
        <v>OK</v>
      </c>
    </row>
    <row r="27" spans="1:17" x14ac:dyDescent="0.25">
      <c r="A27" s="52">
        <v>5</v>
      </c>
      <c r="B27" s="53">
        <v>139</v>
      </c>
      <c r="C27" s="53" t="s">
        <v>75</v>
      </c>
      <c r="D27" s="95" t="str">
        <f>IF('Q1 - Imputations EJ Région ACA'!D26="","",'Q1 - Imputations EJ Région ACA'!D26)</f>
        <v/>
      </c>
      <c r="E27" s="95" t="str">
        <f>IF('Q1 - Imputations EJ Région ACA'!E26="","",'Q1 - Imputations EJ Région ACA'!E26)</f>
        <v/>
      </c>
      <c r="F27" s="98"/>
      <c r="G27" s="96" t="str">
        <f>IF('Q1 - Imputations EJ Région ACA'!G26="","",'Q1 - Imputations EJ Région ACA'!G26)</f>
        <v/>
      </c>
      <c r="H27" s="106" t="str">
        <f>IF('Q1 - Imputations EJ Région ACA'!H26="","",'Q1 - Imputations EJ Région ACA'!H26)</f>
        <v/>
      </c>
      <c r="I27" s="95" t="str">
        <f>IF(ISNA(IF(AND($D$8="IDF",H27&gt;VLOOKUP(F27,Critères!L:O,4,FALSE)),VLOOKUP(F27,Critères!L:N,3,FALSE),IF(AND($D$8="I",H27&gt;VLOOKUP(F27,Critères!L:P,5,FALSE)),VLOOKUP(F27,Critères!L:N,3,FALSE),IF(AND($D$8="II",H27&gt;VLOOKUP(F27,Critères!L:Q,6,FALSE)),VLOOKUP(F27,Critères!L:N,3,FALSE),IF(AND($D$8="III",H27&gt;VLOOKUP(F27,Critères!L:R,7,FALSE)),VLOOKUP(F27,Critères!L:N,3,FALSE),"Absence d'avis ou visa préalable CBR requis"))))),"",IF(AND($D$8="IDF",H27&gt;VLOOKUP(F27,Critères!L:O,4,FALSE)),VLOOKUP(F27,Critères!L:N,3,FALSE),IF(AND($D$8="I",H27&gt;VLOOKUP(F27,Critères!L:P,5,FALSE)),VLOOKUP(F27,Critères!L:N,3,FALSE),IF(AND($D$8="II",H27&gt;VLOOKUP(F27,Critères!L:Q,6,FALSE)),VLOOKUP(F27,Critères!L:N,3,FALSE),IF(AND($D$8="III",H27&gt;VLOOKUP(F27,Critères!L:R,7,FALSE)),VLOOKUP(F27,Critères!L:N,3,FALSE),"Absence d'avis ou visa préalable CBR requis")))))</f>
        <v/>
      </c>
      <c r="J27" s="58" t="s">
        <v>2</v>
      </c>
      <c r="K27" s="20"/>
      <c r="L27" s="20"/>
      <c r="M27" s="20"/>
      <c r="N27" s="20"/>
      <c r="O27" s="69">
        <f t="shared" si="2"/>
        <v>0</v>
      </c>
      <c r="P27" s="9"/>
      <c r="Q27" s="69" t="str">
        <f t="shared" si="3"/>
        <v>OK</v>
      </c>
    </row>
    <row r="28" spans="1:17" x14ac:dyDescent="0.25">
      <c r="A28" s="52">
        <v>6</v>
      </c>
      <c r="B28" s="53">
        <v>140</v>
      </c>
      <c r="C28" s="53" t="s">
        <v>55</v>
      </c>
      <c r="D28" s="95" t="str">
        <f>IF('Q1 - Imputations EJ Région ACA'!D27="","",'Q1 - Imputations EJ Région ACA'!D27)</f>
        <v/>
      </c>
      <c r="E28" s="95" t="str">
        <f>IF('Q1 - Imputations EJ Région ACA'!E27="","",'Q1 - Imputations EJ Région ACA'!E27)</f>
        <v/>
      </c>
      <c r="F28" s="98"/>
      <c r="G28" s="96" t="str">
        <f>IF('Q1 - Imputations EJ Région ACA'!G27="","",'Q1 - Imputations EJ Région ACA'!G27)</f>
        <v/>
      </c>
      <c r="H28" s="106" t="str">
        <f>IF('Q1 - Imputations EJ Région ACA'!H27="","",'Q1 - Imputations EJ Région ACA'!H27)</f>
        <v/>
      </c>
      <c r="I28" s="95" t="str">
        <f>IF(ISNA(IF(AND($D$8="IDF",H28&gt;VLOOKUP(F28,Critères!L:O,4,FALSE)),VLOOKUP(F28,Critères!L:N,3,FALSE),IF(AND($D$8="I",H28&gt;VLOOKUP(F28,Critères!L:P,5,FALSE)),VLOOKUP(F28,Critères!L:N,3,FALSE),IF(AND($D$8="II",H28&gt;VLOOKUP(F28,Critères!L:Q,6,FALSE)),VLOOKUP(F28,Critères!L:N,3,FALSE),IF(AND($D$8="III",H28&gt;VLOOKUP(F28,Critères!L:R,7,FALSE)),VLOOKUP(F28,Critères!L:N,3,FALSE),"Absence d'avis ou visa préalable CBR requis"))))),"",IF(AND($D$8="IDF",H28&gt;VLOOKUP(F28,Critères!L:O,4,FALSE)),VLOOKUP(F28,Critères!L:N,3,FALSE),IF(AND($D$8="I",H28&gt;VLOOKUP(F28,Critères!L:P,5,FALSE)),VLOOKUP(F28,Critères!L:N,3,FALSE),IF(AND($D$8="II",H28&gt;VLOOKUP(F28,Critères!L:Q,6,FALSE)),VLOOKUP(F28,Critères!L:N,3,FALSE),IF(AND($D$8="III",H28&gt;VLOOKUP(F28,Critères!L:R,7,FALSE)),VLOOKUP(F28,Critères!L:N,3,FALSE),"Absence d'avis ou visa préalable CBR requis")))))</f>
        <v/>
      </c>
      <c r="J28" s="58" t="s">
        <v>2</v>
      </c>
      <c r="K28" s="20"/>
      <c r="L28" s="20"/>
      <c r="M28" s="20"/>
      <c r="N28" s="20"/>
      <c r="O28" s="69">
        <f t="shared" si="2"/>
        <v>0</v>
      </c>
      <c r="P28" s="9"/>
      <c r="Q28" s="69" t="str">
        <f t="shared" si="3"/>
        <v>OK</v>
      </c>
    </row>
    <row r="29" spans="1:17" x14ac:dyDescent="0.25">
      <c r="A29" s="52">
        <v>7</v>
      </c>
      <c r="B29" s="53">
        <v>140</v>
      </c>
      <c r="C29" s="53" t="s">
        <v>11</v>
      </c>
      <c r="D29" s="95" t="str">
        <f>IF('Q1 - Imputations EJ Région ACA'!D28="","",'Q1 - Imputations EJ Région ACA'!D28)</f>
        <v/>
      </c>
      <c r="E29" s="95" t="str">
        <f>IF('Q1 - Imputations EJ Région ACA'!E28="","",'Q1 - Imputations EJ Région ACA'!E28)</f>
        <v/>
      </c>
      <c r="F29" s="98"/>
      <c r="G29" s="96" t="str">
        <f>IF('Q1 - Imputations EJ Région ACA'!G28="","",'Q1 - Imputations EJ Région ACA'!G28)</f>
        <v/>
      </c>
      <c r="H29" s="106" t="str">
        <f>IF('Q1 - Imputations EJ Région ACA'!H28="","",'Q1 - Imputations EJ Région ACA'!H28)</f>
        <v/>
      </c>
      <c r="I29" s="95" t="str">
        <f>IF(ISNA(IF(AND($D$8="IDF",H29&gt;VLOOKUP(F29,Critères!L:O,4,FALSE)),VLOOKUP(F29,Critères!L:N,3,FALSE),IF(AND($D$8="I",H29&gt;VLOOKUP(F29,Critères!L:P,5,FALSE)),VLOOKUP(F29,Critères!L:N,3,FALSE),IF(AND($D$8="II",H29&gt;VLOOKUP(F29,Critères!L:Q,6,FALSE)),VLOOKUP(F29,Critères!L:N,3,FALSE),IF(AND($D$8="III",H29&gt;VLOOKUP(F29,Critères!L:R,7,FALSE)),VLOOKUP(F29,Critères!L:N,3,FALSE),"Absence d'avis ou visa préalable CBR requis"))))),"",IF(AND($D$8="IDF",H29&gt;VLOOKUP(F29,Critères!L:O,4,FALSE)),VLOOKUP(F29,Critères!L:N,3,FALSE),IF(AND($D$8="I",H29&gt;VLOOKUP(F29,Critères!L:P,5,FALSE)),VLOOKUP(F29,Critères!L:N,3,FALSE),IF(AND($D$8="II",H29&gt;VLOOKUP(F29,Critères!L:Q,6,FALSE)),VLOOKUP(F29,Critères!L:N,3,FALSE),IF(AND($D$8="III",H29&gt;VLOOKUP(F29,Critères!L:R,7,FALSE)),VLOOKUP(F29,Critères!L:N,3,FALSE),"Absence d'avis ou visa préalable CBR requis")))))</f>
        <v/>
      </c>
      <c r="J29" s="58" t="s">
        <v>2</v>
      </c>
      <c r="K29" s="20"/>
      <c r="L29" s="20"/>
      <c r="M29" s="20"/>
      <c r="N29" s="20"/>
      <c r="O29" s="69">
        <f t="shared" si="2"/>
        <v>0</v>
      </c>
      <c r="P29" s="9"/>
      <c r="Q29" s="69" t="str">
        <f t="shared" si="3"/>
        <v>OK</v>
      </c>
    </row>
    <row r="30" spans="1:17" x14ac:dyDescent="0.25">
      <c r="A30" s="52">
        <v>8</v>
      </c>
      <c r="B30" s="53">
        <v>141</v>
      </c>
      <c r="C30" s="53" t="s">
        <v>55</v>
      </c>
      <c r="D30" s="95" t="str">
        <f>IF('Q1 - Imputations EJ Région ACA'!D29="","",'Q1 - Imputations EJ Région ACA'!D29)</f>
        <v/>
      </c>
      <c r="E30" s="95" t="str">
        <f>IF('Q1 - Imputations EJ Région ACA'!E29="","",'Q1 - Imputations EJ Région ACA'!E29)</f>
        <v/>
      </c>
      <c r="F30" s="98"/>
      <c r="G30" s="96" t="str">
        <f>IF('Q1 - Imputations EJ Région ACA'!G29="","",'Q1 - Imputations EJ Région ACA'!G29)</f>
        <v/>
      </c>
      <c r="H30" s="106" t="str">
        <f>IF('Q1 - Imputations EJ Région ACA'!H29="","",'Q1 - Imputations EJ Région ACA'!H29)</f>
        <v/>
      </c>
      <c r="I30" s="95" t="str">
        <f>IF(ISNA(IF(AND($D$8="IDF",H30&gt;VLOOKUP(F30,Critères!L:O,4,FALSE)),VLOOKUP(F30,Critères!L:N,3,FALSE),IF(AND($D$8="I",H30&gt;VLOOKUP(F30,Critères!L:P,5,FALSE)),VLOOKUP(F30,Critères!L:N,3,FALSE),IF(AND($D$8="II",H30&gt;VLOOKUP(F30,Critères!L:Q,6,FALSE)),VLOOKUP(F30,Critères!L:N,3,FALSE),IF(AND($D$8="III",H30&gt;VLOOKUP(F30,Critères!L:R,7,FALSE)),VLOOKUP(F30,Critères!L:N,3,FALSE),"Absence d'avis ou visa préalable CBR requis"))))),"",IF(AND($D$8="IDF",H30&gt;VLOOKUP(F30,Critères!L:O,4,FALSE)),VLOOKUP(F30,Critères!L:N,3,FALSE),IF(AND($D$8="I",H30&gt;VLOOKUP(F30,Critères!L:P,5,FALSE)),VLOOKUP(F30,Critères!L:N,3,FALSE),IF(AND($D$8="II",H30&gt;VLOOKUP(F30,Critères!L:Q,6,FALSE)),VLOOKUP(F30,Critères!L:N,3,FALSE),IF(AND($D$8="III",H30&gt;VLOOKUP(F30,Critères!L:R,7,FALSE)),VLOOKUP(F30,Critères!L:N,3,FALSE),"Absence d'avis ou visa préalable CBR requis")))))</f>
        <v/>
      </c>
      <c r="J30" s="58" t="s">
        <v>2</v>
      </c>
      <c r="K30" s="20"/>
      <c r="L30" s="20"/>
      <c r="M30" s="20"/>
      <c r="N30" s="20"/>
      <c r="O30" s="69">
        <f t="shared" si="2"/>
        <v>0</v>
      </c>
      <c r="P30" s="9"/>
      <c r="Q30" s="69" t="str">
        <f t="shared" si="3"/>
        <v>OK</v>
      </c>
    </row>
    <row r="31" spans="1:17" x14ac:dyDescent="0.25">
      <c r="A31" s="52">
        <v>9</v>
      </c>
      <c r="B31" s="53">
        <v>141</v>
      </c>
      <c r="C31" s="53" t="s">
        <v>55</v>
      </c>
      <c r="D31" s="95" t="str">
        <f>IF('Q1 - Imputations EJ Région ACA'!D30="","",'Q1 - Imputations EJ Région ACA'!D30)</f>
        <v/>
      </c>
      <c r="E31" s="95" t="str">
        <f>IF('Q1 - Imputations EJ Région ACA'!E30="","",'Q1 - Imputations EJ Région ACA'!E30)</f>
        <v/>
      </c>
      <c r="F31" s="98"/>
      <c r="G31" s="96" t="str">
        <f>IF('Q1 - Imputations EJ Région ACA'!G30="","",'Q1 - Imputations EJ Région ACA'!G30)</f>
        <v/>
      </c>
      <c r="H31" s="106" t="str">
        <f>IF('Q1 - Imputations EJ Région ACA'!H30="","",'Q1 - Imputations EJ Région ACA'!H30)</f>
        <v/>
      </c>
      <c r="I31" s="95" t="str">
        <f>IF(ISNA(IF(AND($D$8="IDF",H31&gt;VLOOKUP(F31,Critères!L:O,4,FALSE)),VLOOKUP(F31,Critères!L:N,3,FALSE),IF(AND($D$8="I",H31&gt;VLOOKUP(F31,Critères!L:P,5,FALSE)),VLOOKUP(F31,Critères!L:N,3,FALSE),IF(AND($D$8="II",H31&gt;VLOOKUP(F31,Critères!L:Q,6,FALSE)),VLOOKUP(F31,Critères!L:N,3,FALSE),IF(AND($D$8="III",H31&gt;VLOOKUP(F31,Critères!L:R,7,FALSE)),VLOOKUP(F31,Critères!L:N,3,FALSE),"Absence d'avis ou visa préalable CBR requis"))))),"",IF(AND($D$8="IDF",H31&gt;VLOOKUP(F31,Critères!L:O,4,FALSE)),VLOOKUP(F31,Critères!L:N,3,FALSE),IF(AND($D$8="I",H31&gt;VLOOKUP(F31,Critères!L:P,5,FALSE)),VLOOKUP(F31,Critères!L:N,3,FALSE),IF(AND($D$8="II",H31&gt;VLOOKUP(F31,Critères!L:Q,6,FALSE)),VLOOKUP(F31,Critères!L:N,3,FALSE),IF(AND($D$8="III",H31&gt;VLOOKUP(F31,Critères!L:R,7,FALSE)),VLOOKUP(F31,Critères!L:N,3,FALSE),"Absence d'avis ou visa préalable CBR requis")))))</f>
        <v/>
      </c>
      <c r="J31" s="58" t="s">
        <v>2</v>
      </c>
      <c r="K31" s="20"/>
      <c r="L31" s="20"/>
      <c r="M31" s="20"/>
      <c r="N31" s="20"/>
      <c r="O31" s="69">
        <f t="shared" si="2"/>
        <v>0</v>
      </c>
      <c r="P31" s="9"/>
      <c r="Q31" s="69" t="str">
        <f t="shared" si="3"/>
        <v>OK</v>
      </c>
    </row>
    <row r="32" spans="1:17" x14ac:dyDescent="0.25">
      <c r="A32" s="52">
        <v>10</v>
      </c>
      <c r="B32" s="53">
        <v>141</v>
      </c>
      <c r="C32" s="53" t="s">
        <v>11</v>
      </c>
      <c r="D32" s="95" t="str">
        <f>IF('Q1 - Imputations EJ Région ACA'!D31="","",'Q1 - Imputations EJ Région ACA'!D31)</f>
        <v/>
      </c>
      <c r="E32" s="95" t="str">
        <f>IF('Q1 - Imputations EJ Région ACA'!E31="","",'Q1 - Imputations EJ Région ACA'!E31)</f>
        <v/>
      </c>
      <c r="F32" s="98"/>
      <c r="G32" s="96" t="str">
        <f>IF('Q1 - Imputations EJ Région ACA'!G31="","",'Q1 - Imputations EJ Région ACA'!G31)</f>
        <v/>
      </c>
      <c r="H32" s="106" t="str">
        <f>IF('Q1 - Imputations EJ Région ACA'!H31="","",'Q1 - Imputations EJ Région ACA'!H31)</f>
        <v/>
      </c>
      <c r="I32" s="95" t="str">
        <f>IF(ISNA(IF(AND($D$8="IDF",H32&gt;VLOOKUP(F32,Critères!L:O,4,FALSE)),VLOOKUP(F32,Critères!L:N,3,FALSE),IF(AND($D$8="I",H32&gt;VLOOKUP(F32,Critères!L:P,5,FALSE)),VLOOKUP(F32,Critères!L:N,3,FALSE),IF(AND($D$8="II",H32&gt;VLOOKUP(F32,Critères!L:Q,6,FALSE)),VLOOKUP(F32,Critères!L:N,3,FALSE),IF(AND($D$8="III",H32&gt;VLOOKUP(F32,Critères!L:R,7,FALSE)),VLOOKUP(F32,Critères!L:N,3,FALSE),"Absence d'avis ou visa préalable CBR requis"))))),"",IF(AND($D$8="IDF",H32&gt;VLOOKUP(F32,Critères!L:O,4,FALSE)),VLOOKUP(F32,Critères!L:N,3,FALSE),IF(AND($D$8="I",H32&gt;VLOOKUP(F32,Critères!L:P,5,FALSE)),VLOOKUP(F32,Critères!L:N,3,FALSE),IF(AND($D$8="II",H32&gt;VLOOKUP(F32,Critères!L:Q,6,FALSE)),VLOOKUP(F32,Critères!L:N,3,FALSE),IF(AND($D$8="III",H32&gt;VLOOKUP(F32,Critères!L:R,7,FALSE)),VLOOKUP(F32,Critères!L:N,3,FALSE),"Absence d'avis ou visa préalable CBR requis")))))</f>
        <v/>
      </c>
      <c r="J32" s="58" t="s">
        <v>2</v>
      </c>
      <c r="K32" s="20"/>
      <c r="L32" s="20"/>
      <c r="M32" s="20"/>
      <c r="N32" s="20"/>
      <c r="O32" s="69">
        <f t="shared" si="2"/>
        <v>0</v>
      </c>
      <c r="P32" s="9"/>
      <c r="Q32" s="69" t="str">
        <f t="shared" si="3"/>
        <v>OK</v>
      </c>
    </row>
    <row r="33" spans="1:17" x14ac:dyDescent="0.25">
      <c r="A33" s="52">
        <v>11</v>
      </c>
      <c r="B33" s="53">
        <v>141</v>
      </c>
      <c r="C33" s="53" t="s">
        <v>11</v>
      </c>
      <c r="D33" s="95" t="str">
        <f>IF('Q1 - Imputations EJ Région ACA'!D32="","",'Q1 - Imputations EJ Région ACA'!D32)</f>
        <v/>
      </c>
      <c r="E33" s="95" t="str">
        <f>IF('Q1 - Imputations EJ Région ACA'!E32="","",'Q1 - Imputations EJ Région ACA'!E32)</f>
        <v/>
      </c>
      <c r="F33" s="98"/>
      <c r="G33" s="96" t="str">
        <f>IF('Q1 - Imputations EJ Région ACA'!G32="","",'Q1 - Imputations EJ Région ACA'!G32)</f>
        <v/>
      </c>
      <c r="H33" s="106" t="str">
        <f>IF('Q1 - Imputations EJ Région ACA'!H32="","",'Q1 - Imputations EJ Région ACA'!H32)</f>
        <v/>
      </c>
      <c r="I33" s="95" t="str">
        <f>IF(ISNA(IF(AND($D$8="IDF",H33&gt;VLOOKUP(F33,Critères!L:O,4,FALSE)),VLOOKUP(F33,Critères!L:N,3,FALSE),IF(AND($D$8="I",H33&gt;VLOOKUP(F33,Critères!L:P,5,FALSE)),VLOOKUP(F33,Critères!L:N,3,FALSE),IF(AND($D$8="II",H33&gt;VLOOKUP(F33,Critères!L:Q,6,FALSE)),VLOOKUP(F33,Critères!L:N,3,FALSE),IF(AND($D$8="III",H33&gt;VLOOKUP(F33,Critères!L:R,7,FALSE)),VLOOKUP(F33,Critères!L:N,3,FALSE),"Absence d'avis ou visa préalable CBR requis"))))),"",IF(AND($D$8="IDF",H33&gt;VLOOKUP(F33,Critères!L:O,4,FALSE)),VLOOKUP(F33,Critères!L:N,3,FALSE),IF(AND($D$8="I",H33&gt;VLOOKUP(F33,Critères!L:P,5,FALSE)),VLOOKUP(F33,Critères!L:N,3,FALSE),IF(AND($D$8="II",H33&gt;VLOOKUP(F33,Critères!L:Q,6,FALSE)),VLOOKUP(F33,Critères!L:N,3,FALSE),IF(AND($D$8="III",H33&gt;VLOOKUP(F33,Critères!L:R,7,FALSE)),VLOOKUP(F33,Critères!L:N,3,FALSE),"Absence d'avis ou visa préalable CBR requis")))))</f>
        <v/>
      </c>
      <c r="J33" s="58" t="s">
        <v>2</v>
      </c>
      <c r="K33" s="20"/>
      <c r="L33" s="20"/>
      <c r="M33" s="20"/>
      <c r="N33" s="20"/>
      <c r="O33" s="69">
        <f t="shared" si="2"/>
        <v>0</v>
      </c>
      <c r="P33" s="9"/>
      <c r="Q33" s="69" t="str">
        <f t="shared" si="3"/>
        <v>OK</v>
      </c>
    </row>
    <row r="34" spans="1:17" x14ac:dyDescent="0.25">
      <c r="A34" s="52">
        <v>12</v>
      </c>
      <c r="B34" s="53">
        <v>141</v>
      </c>
      <c r="C34" s="53" t="s">
        <v>11</v>
      </c>
      <c r="D34" s="95" t="str">
        <f>IF('Q1 - Imputations EJ Région ACA'!D33="","",'Q1 - Imputations EJ Région ACA'!D33)</f>
        <v/>
      </c>
      <c r="E34" s="95" t="str">
        <f>IF('Q1 - Imputations EJ Région ACA'!E33="","",'Q1 - Imputations EJ Région ACA'!E33)</f>
        <v/>
      </c>
      <c r="F34" s="98"/>
      <c r="G34" s="96" t="str">
        <f>IF('Q1 - Imputations EJ Région ACA'!G33="","",'Q1 - Imputations EJ Région ACA'!G33)</f>
        <v/>
      </c>
      <c r="H34" s="106" t="str">
        <f>IF('Q1 - Imputations EJ Région ACA'!H33="","",'Q1 - Imputations EJ Région ACA'!H33)</f>
        <v/>
      </c>
      <c r="I34" s="95" t="str">
        <f>IF(ISNA(IF(AND($D$8="IDF",H34&gt;VLOOKUP(F34,Critères!L:O,4,FALSE)),VLOOKUP(F34,Critères!L:N,3,FALSE),IF(AND($D$8="I",H34&gt;VLOOKUP(F34,Critères!L:P,5,FALSE)),VLOOKUP(F34,Critères!L:N,3,FALSE),IF(AND($D$8="II",H34&gt;VLOOKUP(F34,Critères!L:Q,6,FALSE)),VLOOKUP(F34,Critères!L:N,3,FALSE),IF(AND($D$8="III",H34&gt;VLOOKUP(F34,Critères!L:R,7,FALSE)),VLOOKUP(F34,Critères!L:N,3,FALSE),"Absence d'avis ou visa préalable CBR requis"))))),"",IF(AND($D$8="IDF",H34&gt;VLOOKUP(F34,Critères!L:O,4,FALSE)),VLOOKUP(F34,Critères!L:N,3,FALSE),IF(AND($D$8="I",H34&gt;VLOOKUP(F34,Critères!L:P,5,FALSE)),VLOOKUP(F34,Critères!L:N,3,FALSE),IF(AND($D$8="II",H34&gt;VLOOKUP(F34,Critères!L:Q,6,FALSE)),VLOOKUP(F34,Critères!L:N,3,FALSE),IF(AND($D$8="III",H34&gt;VLOOKUP(F34,Critères!L:R,7,FALSE)),VLOOKUP(F34,Critères!L:N,3,FALSE),"Absence d'avis ou visa préalable CBR requis")))))</f>
        <v/>
      </c>
      <c r="J34" s="58" t="s">
        <v>2</v>
      </c>
      <c r="K34" s="20"/>
      <c r="L34" s="20"/>
      <c r="M34" s="20"/>
      <c r="N34" s="20"/>
      <c r="O34" s="69">
        <f t="shared" si="2"/>
        <v>0</v>
      </c>
      <c r="P34" s="9"/>
      <c r="Q34" s="69" t="str">
        <f t="shared" si="3"/>
        <v>OK</v>
      </c>
    </row>
    <row r="35" spans="1:17" x14ac:dyDescent="0.25">
      <c r="A35" s="52">
        <v>13</v>
      </c>
      <c r="B35" s="52">
        <v>163</v>
      </c>
      <c r="C35" s="53" t="s">
        <v>55</v>
      </c>
      <c r="D35" s="95" t="str">
        <f>IF('Q1 - Imputations EJ Région ACA'!D34="","",'Q1 - Imputations EJ Région ACA'!D34)</f>
        <v/>
      </c>
      <c r="E35" s="95" t="str">
        <f>IF('Q1 - Imputations EJ Région ACA'!E34="","",'Q1 - Imputations EJ Région ACA'!E34)</f>
        <v/>
      </c>
      <c r="F35" s="98"/>
      <c r="G35" s="96" t="str">
        <f>IF('Q1 - Imputations EJ Région ACA'!G34="","",'Q1 - Imputations EJ Région ACA'!G34)</f>
        <v/>
      </c>
      <c r="H35" s="106" t="str">
        <f>IF('Q1 - Imputations EJ Région ACA'!H34="","",'Q1 - Imputations EJ Région ACA'!H34)</f>
        <v/>
      </c>
      <c r="I35" s="95" t="str">
        <f>IF(ISNA(IF(AND($D$8="IDF",H35&gt;VLOOKUP(F35,Critères!L:O,4,FALSE)),VLOOKUP(F35,Critères!L:N,3,FALSE),IF(AND($D$8="I",H35&gt;VLOOKUP(F35,Critères!L:P,5,FALSE)),VLOOKUP(F35,Critères!L:N,3,FALSE),IF(AND($D$8="II",H35&gt;VLOOKUP(F35,Critères!L:Q,6,FALSE)),VLOOKUP(F35,Critères!L:N,3,FALSE),IF(AND($D$8="III",H35&gt;VLOOKUP(F35,Critères!L:R,7,FALSE)),VLOOKUP(F35,Critères!L:N,3,FALSE),"Absence d'avis ou visa préalable CBR requis"))))),"",IF(AND($D$8="IDF",H35&gt;VLOOKUP(F35,Critères!L:O,4,FALSE)),VLOOKUP(F35,Critères!L:N,3,FALSE),IF(AND($D$8="I",H35&gt;VLOOKUP(F35,Critères!L:P,5,FALSE)),VLOOKUP(F35,Critères!L:N,3,FALSE),IF(AND($D$8="II",H35&gt;VLOOKUP(F35,Critères!L:Q,6,FALSE)),VLOOKUP(F35,Critères!L:N,3,FALSE),IF(AND($D$8="III",H35&gt;VLOOKUP(F35,Critères!L:R,7,FALSE)),VLOOKUP(F35,Critères!L:N,3,FALSE),"Absence d'avis ou visa préalable CBR requis")))))</f>
        <v/>
      </c>
      <c r="J35" s="58" t="s">
        <v>2</v>
      </c>
      <c r="K35" s="20"/>
      <c r="L35" s="20"/>
      <c r="M35" s="20"/>
      <c r="N35" s="20"/>
      <c r="O35" s="69">
        <f t="shared" si="2"/>
        <v>0</v>
      </c>
      <c r="P35" s="9"/>
      <c r="Q35" s="69" t="str">
        <f t="shared" si="3"/>
        <v>OK</v>
      </c>
    </row>
    <row r="36" spans="1:17" x14ac:dyDescent="0.25">
      <c r="A36" s="52">
        <v>14</v>
      </c>
      <c r="B36" s="52">
        <v>163</v>
      </c>
      <c r="C36" s="53" t="s">
        <v>55</v>
      </c>
      <c r="D36" s="95" t="str">
        <f>IF('Q1 - Imputations EJ Région ACA'!D35="","",'Q1 - Imputations EJ Région ACA'!D35)</f>
        <v/>
      </c>
      <c r="E36" s="95" t="str">
        <f>IF('Q1 - Imputations EJ Région ACA'!E35="","",'Q1 - Imputations EJ Région ACA'!E35)</f>
        <v/>
      </c>
      <c r="F36" s="98"/>
      <c r="G36" s="96" t="str">
        <f>IF('Q1 - Imputations EJ Région ACA'!G35="","",'Q1 - Imputations EJ Région ACA'!G35)</f>
        <v/>
      </c>
      <c r="H36" s="106" t="str">
        <f>IF('Q1 - Imputations EJ Région ACA'!H35="","",'Q1 - Imputations EJ Région ACA'!H35)</f>
        <v/>
      </c>
      <c r="I36" s="95" t="str">
        <f>IF(ISNA(IF(AND($D$8="IDF",H36&gt;VLOOKUP(F36,Critères!L:O,4,FALSE)),VLOOKUP(F36,Critères!L:N,3,FALSE),IF(AND($D$8="I",H36&gt;VLOOKUP(F36,Critères!L:P,5,FALSE)),VLOOKUP(F36,Critères!L:N,3,FALSE),IF(AND($D$8="II",H36&gt;VLOOKUP(F36,Critères!L:Q,6,FALSE)),VLOOKUP(F36,Critères!L:N,3,FALSE),IF(AND($D$8="III",H36&gt;VLOOKUP(F36,Critères!L:R,7,FALSE)),VLOOKUP(F36,Critères!L:N,3,FALSE),"Absence d'avis ou visa préalable CBR requis"))))),"",IF(AND($D$8="IDF",H36&gt;VLOOKUP(F36,Critères!L:O,4,FALSE)),VLOOKUP(F36,Critères!L:N,3,FALSE),IF(AND($D$8="I",H36&gt;VLOOKUP(F36,Critères!L:P,5,FALSE)),VLOOKUP(F36,Critères!L:N,3,FALSE),IF(AND($D$8="II",H36&gt;VLOOKUP(F36,Critères!L:Q,6,FALSE)),VLOOKUP(F36,Critères!L:N,3,FALSE),IF(AND($D$8="III",H36&gt;VLOOKUP(F36,Critères!L:R,7,FALSE)),VLOOKUP(F36,Critères!L:N,3,FALSE),"Absence d'avis ou visa préalable CBR requis")))))</f>
        <v/>
      </c>
      <c r="J36" s="58" t="s">
        <v>2</v>
      </c>
      <c r="K36" s="20"/>
      <c r="L36" s="20"/>
      <c r="M36" s="20"/>
      <c r="N36" s="20"/>
      <c r="O36" s="69">
        <f t="shared" si="2"/>
        <v>0</v>
      </c>
      <c r="P36" s="9"/>
      <c r="Q36" s="69" t="str">
        <f t="shared" si="3"/>
        <v>OK</v>
      </c>
    </row>
    <row r="37" spans="1:17" x14ac:dyDescent="0.25">
      <c r="A37" s="52">
        <v>15</v>
      </c>
      <c r="B37" s="52">
        <v>163</v>
      </c>
      <c r="C37" s="53" t="s">
        <v>55</v>
      </c>
      <c r="D37" s="95" t="str">
        <f>IF('Q1 - Imputations EJ Région ACA'!D36="","",'Q1 - Imputations EJ Région ACA'!D36)</f>
        <v/>
      </c>
      <c r="E37" s="95" t="str">
        <f>IF('Q1 - Imputations EJ Région ACA'!E36="","",'Q1 - Imputations EJ Région ACA'!E36)</f>
        <v/>
      </c>
      <c r="F37" s="98"/>
      <c r="G37" s="96" t="str">
        <f>IF('Q1 - Imputations EJ Région ACA'!G36="","",'Q1 - Imputations EJ Région ACA'!G36)</f>
        <v/>
      </c>
      <c r="H37" s="106" t="str">
        <f>IF('Q1 - Imputations EJ Région ACA'!H36="","",'Q1 - Imputations EJ Région ACA'!H36)</f>
        <v/>
      </c>
      <c r="I37" s="95" t="str">
        <f>IF(ISNA(IF(AND($D$8="IDF",H37&gt;VLOOKUP(F37,Critères!L:O,4,FALSE)),VLOOKUP(F37,Critères!L:N,3,FALSE),IF(AND($D$8="I",H37&gt;VLOOKUP(F37,Critères!L:P,5,FALSE)),VLOOKUP(F37,Critères!L:N,3,FALSE),IF(AND($D$8="II",H37&gt;VLOOKUP(F37,Critères!L:Q,6,FALSE)),VLOOKUP(F37,Critères!L:N,3,FALSE),IF(AND($D$8="III",H37&gt;VLOOKUP(F37,Critères!L:R,7,FALSE)),VLOOKUP(F37,Critères!L:N,3,FALSE),"Absence d'avis ou visa préalable CBR requis"))))),"",IF(AND($D$8="IDF",H37&gt;VLOOKUP(F37,Critères!L:O,4,FALSE)),VLOOKUP(F37,Critères!L:N,3,FALSE),IF(AND($D$8="I",H37&gt;VLOOKUP(F37,Critères!L:P,5,FALSE)),VLOOKUP(F37,Critères!L:N,3,FALSE),IF(AND($D$8="II",H37&gt;VLOOKUP(F37,Critères!L:Q,6,FALSE)),VLOOKUP(F37,Critères!L:N,3,FALSE),IF(AND($D$8="III",H37&gt;VLOOKUP(F37,Critères!L:R,7,FALSE)),VLOOKUP(F37,Critères!L:N,3,FALSE),"Absence d'avis ou visa préalable CBR requis")))))</f>
        <v/>
      </c>
      <c r="J37" s="58" t="s">
        <v>2</v>
      </c>
      <c r="K37" s="20"/>
      <c r="L37" s="20"/>
      <c r="M37" s="20"/>
      <c r="N37" s="20"/>
      <c r="O37" s="69">
        <f t="shared" si="2"/>
        <v>0</v>
      </c>
      <c r="P37" s="9"/>
      <c r="Q37" s="69" t="str">
        <f t="shared" si="3"/>
        <v>OK</v>
      </c>
    </row>
    <row r="38" spans="1:17" x14ac:dyDescent="0.25">
      <c r="A38" s="52">
        <v>16</v>
      </c>
      <c r="B38" s="52">
        <v>163</v>
      </c>
      <c r="C38" s="53" t="s">
        <v>11</v>
      </c>
      <c r="D38" s="95" t="str">
        <f>IF('Q1 - Imputations EJ Région ACA'!D37="","",'Q1 - Imputations EJ Région ACA'!D37)</f>
        <v/>
      </c>
      <c r="E38" s="95" t="str">
        <f>IF('Q1 - Imputations EJ Région ACA'!E37="","",'Q1 - Imputations EJ Région ACA'!E37)</f>
        <v/>
      </c>
      <c r="F38" s="98"/>
      <c r="G38" s="96" t="str">
        <f>IF('Q1 - Imputations EJ Région ACA'!G37="","",'Q1 - Imputations EJ Région ACA'!G37)</f>
        <v/>
      </c>
      <c r="H38" s="106" t="str">
        <f>IF('Q1 - Imputations EJ Région ACA'!H37="","",'Q1 - Imputations EJ Région ACA'!H37)</f>
        <v/>
      </c>
      <c r="I38" s="95" t="str">
        <f>IF(ISNA(IF(AND($D$8="IDF",H38&gt;VLOOKUP(F38,Critères!L:O,4,FALSE)),VLOOKUP(F38,Critères!L:N,3,FALSE),IF(AND($D$8="I",H38&gt;VLOOKUP(F38,Critères!L:P,5,FALSE)),VLOOKUP(F38,Critères!L:N,3,FALSE),IF(AND($D$8="II",H38&gt;VLOOKUP(F38,Critères!L:Q,6,FALSE)),VLOOKUP(F38,Critères!L:N,3,FALSE),IF(AND($D$8="III",H38&gt;VLOOKUP(F38,Critères!L:R,7,FALSE)),VLOOKUP(F38,Critères!L:N,3,FALSE),"Absence d'avis ou visa préalable CBR requis"))))),"",IF(AND($D$8="IDF",H38&gt;VLOOKUP(F38,Critères!L:O,4,FALSE)),VLOOKUP(F38,Critères!L:N,3,FALSE),IF(AND($D$8="I",H38&gt;VLOOKUP(F38,Critères!L:P,5,FALSE)),VLOOKUP(F38,Critères!L:N,3,FALSE),IF(AND($D$8="II",H38&gt;VLOOKUP(F38,Critères!L:Q,6,FALSE)),VLOOKUP(F38,Critères!L:N,3,FALSE),IF(AND($D$8="III",H38&gt;VLOOKUP(F38,Critères!L:R,7,FALSE)),VLOOKUP(F38,Critères!L:N,3,FALSE),"Absence d'avis ou visa préalable CBR requis")))))</f>
        <v/>
      </c>
      <c r="J38" s="58" t="s">
        <v>2</v>
      </c>
      <c r="K38" s="20"/>
      <c r="L38" s="20"/>
      <c r="M38" s="20"/>
      <c r="N38" s="20"/>
      <c r="O38" s="69">
        <f t="shared" si="2"/>
        <v>0</v>
      </c>
      <c r="P38" s="9"/>
      <c r="Q38" s="69" t="str">
        <f t="shared" si="3"/>
        <v>OK</v>
      </c>
    </row>
    <row r="39" spans="1:17" x14ac:dyDescent="0.25">
      <c r="A39" s="52">
        <v>17</v>
      </c>
      <c r="B39" s="52">
        <v>214</v>
      </c>
      <c r="C39" s="53" t="s">
        <v>55</v>
      </c>
      <c r="D39" s="95" t="str">
        <f>IF('Q1 - Imputations EJ Région ACA'!D38="","",'Q1 - Imputations EJ Région ACA'!D38)</f>
        <v/>
      </c>
      <c r="E39" s="95" t="str">
        <f>IF('Q1 - Imputations EJ Région ACA'!E38="","",'Q1 - Imputations EJ Région ACA'!E38)</f>
        <v/>
      </c>
      <c r="F39" s="98"/>
      <c r="G39" s="96" t="str">
        <f>IF('Q1 - Imputations EJ Région ACA'!G38="","",'Q1 - Imputations EJ Région ACA'!G38)</f>
        <v/>
      </c>
      <c r="H39" s="106" t="str">
        <f>IF('Q1 - Imputations EJ Région ACA'!H38="","",'Q1 - Imputations EJ Région ACA'!H38)</f>
        <v/>
      </c>
      <c r="I39" s="95" t="str">
        <f>IF(ISNA(IF(AND($D$8="IDF",H39&gt;VLOOKUP(F39,Critères!L:O,4,FALSE)),VLOOKUP(F39,Critères!L:N,3,FALSE),IF(AND($D$8="I",H39&gt;VLOOKUP(F39,Critères!L:P,5,FALSE)),VLOOKUP(F39,Critères!L:N,3,FALSE),IF(AND($D$8="II",H39&gt;VLOOKUP(F39,Critères!L:Q,6,FALSE)),VLOOKUP(F39,Critères!L:N,3,FALSE),IF(AND($D$8="III",H39&gt;VLOOKUP(F39,Critères!L:R,7,FALSE)),VLOOKUP(F39,Critères!L:N,3,FALSE),"Absence d'avis ou visa préalable CBR requis"))))),"",IF(AND($D$8="IDF",H39&gt;VLOOKUP(F39,Critères!L:O,4,FALSE)),VLOOKUP(F39,Critères!L:N,3,FALSE),IF(AND($D$8="I",H39&gt;VLOOKUP(F39,Critères!L:P,5,FALSE)),VLOOKUP(F39,Critères!L:N,3,FALSE),IF(AND($D$8="II",H39&gt;VLOOKUP(F39,Critères!L:Q,6,FALSE)),VLOOKUP(F39,Critères!L:N,3,FALSE),IF(AND($D$8="III",H39&gt;VLOOKUP(F39,Critères!L:R,7,FALSE)),VLOOKUP(F39,Critères!L:N,3,FALSE),"Absence d'avis ou visa préalable CBR requis")))))</f>
        <v/>
      </c>
      <c r="J39" s="58" t="s">
        <v>2</v>
      </c>
      <c r="K39" s="20"/>
      <c r="L39" s="20"/>
      <c r="M39" s="20"/>
      <c r="N39" s="20"/>
      <c r="O39" s="69">
        <f t="shared" si="2"/>
        <v>0</v>
      </c>
      <c r="P39" s="24"/>
      <c r="Q39" s="69" t="str">
        <f t="shared" si="3"/>
        <v>OK</v>
      </c>
    </row>
    <row r="40" spans="1:17" x14ac:dyDescent="0.25">
      <c r="A40" s="52">
        <v>18</v>
      </c>
      <c r="B40" s="52">
        <v>214</v>
      </c>
      <c r="C40" s="53" t="s">
        <v>11</v>
      </c>
      <c r="D40" s="95" t="str">
        <f>IF('Q1 - Imputations EJ Région ACA'!D39="","",'Q1 - Imputations EJ Région ACA'!D39)</f>
        <v/>
      </c>
      <c r="E40" s="95" t="str">
        <f>IF('Q1 - Imputations EJ Région ACA'!E39="","",'Q1 - Imputations EJ Région ACA'!E39)</f>
        <v/>
      </c>
      <c r="F40" s="98"/>
      <c r="G40" s="96" t="str">
        <f>IF('Q1 - Imputations EJ Région ACA'!G39="","",'Q1 - Imputations EJ Région ACA'!G39)</f>
        <v/>
      </c>
      <c r="H40" s="106" t="str">
        <f>IF('Q1 - Imputations EJ Région ACA'!H39="","",'Q1 - Imputations EJ Région ACA'!H39)</f>
        <v/>
      </c>
      <c r="I40" s="95" t="str">
        <f>IF(ISNA(IF(AND($D$8="IDF",H40&gt;VLOOKUP(F40,Critères!L:O,4,FALSE)),VLOOKUP(F40,Critères!L:N,3,FALSE),IF(AND($D$8="I",H40&gt;VLOOKUP(F40,Critères!L:P,5,FALSE)),VLOOKUP(F40,Critères!L:N,3,FALSE),IF(AND($D$8="II",H40&gt;VLOOKUP(F40,Critères!L:Q,6,FALSE)),VLOOKUP(F40,Critères!L:N,3,FALSE),IF(AND($D$8="III",H40&gt;VLOOKUP(F40,Critères!L:R,7,FALSE)),VLOOKUP(F40,Critères!L:N,3,FALSE),"Absence d'avis ou visa préalable CBR requis"))))),"",IF(AND($D$8="IDF",H40&gt;VLOOKUP(F40,Critères!L:O,4,FALSE)),VLOOKUP(F40,Critères!L:N,3,FALSE),IF(AND($D$8="I",H40&gt;VLOOKUP(F40,Critères!L:P,5,FALSE)),VLOOKUP(F40,Critères!L:N,3,FALSE),IF(AND($D$8="II",H40&gt;VLOOKUP(F40,Critères!L:Q,6,FALSE)),VLOOKUP(F40,Critères!L:N,3,FALSE),IF(AND($D$8="III",H40&gt;VLOOKUP(F40,Critères!L:R,7,FALSE)),VLOOKUP(F40,Critères!L:N,3,FALSE),"Absence d'avis ou visa préalable CBR requis")))))</f>
        <v/>
      </c>
      <c r="J40" s="58" t="s">
        <v>2</v>
      </c>
      <c r="K40" s="20"/>
      <c r="L40" s="20"/>
      <c r="M40" s="20"/>
      <c r="N40" s="20"/>
      <c r="O40" s="69">
        <f t="shared" si="2"/>
        <v>0</v>
      </c>
      <c r="P40" s="9"/>
      <c r="Q40" s="69" t="str">
        <f t="shared" si="3"/>
        <v>OK</v>
      </c>
    </row>
    <row r="41" spans="1:17" x14ac:dyDescent="0.25">
      <c r="A41" s="52">
        <v>19</v>
      </c>
      <c r="B41" s="52">
        <v>214</v>
      </c>
      <c r="C41" s="53" t="s">
        <v>11</v>
      </c>
      <c r="D41" s="95" t="str">
        <f>IF('Q1 - Imputations EJ Région ACA'!D40="","",'Q1 - Imputations EJ Région ACA'!D40)</f>
        <v/>
      </c>
      <c r="E41" s="95" t="str">
        <f>IF('Q1 - Imputations EJ Région ACA'!E40="","",'Q1 - Imputations EJ Région ACA'!E40)</f>
        <v/>
      </c>
      <c r="F41" s="98"/>
      <c r="G41" s="96" t="str">
        <f>IF('Q1 - Imputations EJ Région ACA'!G40="","",'Q1 - Imputations EJ Région ACA'!G40)</f>
        <v/>
      </c>
      <c r="H41" s="106" t="str">
        <f>IF('Q1 - Imputations EJ Région ACA'!H40="","",'Q1 - Imputations EJ Région ACA'!H40)</f>
        <v/>
      </c>
      <c r="I41" s="95" t="str">
        <f>IF(ISNA(IF(AND($D$8="IDF",H41&gt;VLOOKUP(F41,Critères!L:O,4,FALSE)),VLOOKUP(F41,Critères!L:N,3,FALSE),IF(AND($D$8="I",H41&gt;VLOOKUP(F41,Critères!L:P,5,FALSE)),VLOOKUP(F41,Critères!L:N,3,FALSE),IF(AND($D$8="II",H41&gt;VLOOKUP(F41,Critères!L:Q,6,FALSE)),VLOOKUP(F41,Critères!L:N,3,FALSE),IF(AND($D$8="III",H41&gt;VLOOKUP(F41,Critères!L:R,7,FALSE)),VLOOKUP(F41,Critères!L:N,3,FALSE),"Absence d'avis ou visa préalable CBR requis"))))),"",IF(AND($D$8="IDF",H41&gt;VLOOKUP(F41,Critères!L:O,4,FALSE)),VLOOKUP(F41,Critères!L:N,3,FALSE),IF(AND($D$8="I",H41&gt;VLOOKUP(F41,Critères!L:P,5,FALSE)),VLOOKUP(F41,Critères!L:N,3,FALSE),IF(AND($D$8="II",H41&gt;VLOOKUP(F41,Critères!L:Q,6,FALSE)),VLOOKUP(F41,Critères!L:N,3,FALSE),IF(AND($D$8="III",H41&gt;VLOOKUP(F41,Critères!L:R,7,FALSE)),VLOOKUP(F41,Critères!L:N,3,FALSE),"Absence d'avis ou visa préalable CBR requis")))))</f>
        <v/>
      </c>
      <c r="J41" s="58" t="s">
        <v>2</v>
      </c>
      <c r="K41" s="20"/>
      <c r="L41" s="20"/>
      <c r="M41" s="20"/>
      <c r="N41" s="20"/>
      <c r="O41" s="69">
        <f t="shared" si="2"/>
        <v>0</v>
      </c>
      <c r="P41" s="9"/>
      <c r="Q41" s="69" t="str">
        <f t="shared" si="3"/>
        <v>OK</v>
      </c>
    </row>
    <row r="42" spans="1:17" x14ac:dyDescent="0.25">
      <c r="A42" s="52">
        <v>20</v>
      </c>
      <c r="B42" s="52">
        <v>214</v>
      </c>
      <c r="C42" s="53" t="s">
        <v>11</v>
      </c>
      <c r="D42" s="95" t="str">
        <f>IF('Q1 - Imputations EJ Région ACA'!D41="","",'Q1 - Imputations EJ Région ACA'!D41)</f>
        <v/>
      </c>
      <c r="E42" s="95" t="str">
        <f>IF('Q1 - Imputations EJ Région ACA'!E41="","",'Q1 - Imputations EJ Région ACA'!E41)</f>
        <v/>
      </c>
      <c r="F42" s="98"/>
      <c r="G42" s="96" t="str">
        <f>IF('Q1 - Imputations EJ Région ACA'!G41="","",'Q1 - Imputations EJ Région ACA'!G41)</f>
        <v/>
      </c>
      <c r="H42" s="106" t="str">
        <f>IF('Q1 - Imputations EJ Région ACA'!H41="","",'Q1 - Imputations EJ Région ACA'!H41)</f>
        <v/>
      </c>
      <c r="I42" s="95" t="str">
        <f>IF(ISNA(IF(AND($D$8="IDF",H42&gt;VLOOKUP(F42,Critères!L:O,4,FALSE)),VLOOKUP(F42,Critères!L:N,3,FALSE),IF(AND($D$8="I",H42&gt;VLOOKUP(F42,Critères!L:P,5,FALSE)),VLOOKUP(F42,Critères!L:N,3,FALSE),IF(AND($D$8="II",H42&gt;VLOOKUP(F42,Critères!L:Q,6,FALSE)),VLOOKUP(F42,Critères!L:N,3,FALSE),IF(AND($D$8="III",H42&gt;VLOOKUP(F42,Critères!L:R,7,FALSE)),VLOOKUP(F42,Critères!L:N,3,FALSE),"Absence d'avis ou visa préalable CBR requis"))))),"",IF(AND($D$8="IDF",H42&gt;VLOOKUP(F42,Critères!L:O,4,FALSE)),VLOOKUP(F42,Critères!L:N,3,FALSE),IF(AND($D$8="I",H42&gt;VLOOKUP(F42,Critères!L:P,5,FALSE)),VLOOKUP(F42,Critères!L:N,3,FALSE),IF(AND($D$8="II",H42&gt;VLOOKUP(F42,Critères!L:Q,6,FALSE)),VLOOKUP(F42,Critères!L:N,3,FALSE),IF(AND($D$8="III",H42&gt;VLOOKUP(F42,Critères!L:R,7,FALSE)),VLOOKUP(F42,Critères!L:N,3,FALSE),"Absence d'avis ou visa préalable CBR requis")))))</f>
        <v/>
      </c>
      <c r="J42" s="58" t="s">
        <v>2</v>
      </c>
      <c r="K42" s="20"/>
      <c r="L42" s="20"/>
      <c r="M42" s="20"/>
      <c r="N42" s="20"/>
      <c r="O42" s="69">
        <f t="shared" si="2"/>
        <v>0</v>
      </c>
      <c r="P42" s="9"/>
      <c r="Q42" s="69" t="str">
        <f t="shared" si="3"/>
        <v>OK</v>
      </c>
    </row>
    <row r="43" spans="1:17" x14ac:dyDescent="0.25">
      <c r="A43" s="52">
        <v>21</v>
      </c>
      <c r="B43" s="52">
        <v>214</v>
      </c>
      <c r="C43" s="53" t="s">
        <v>11</v>
      </c>
      <c r="D43" s="95" t="str">
        <f>IF('Q1 - Imputations EJ Région ACA'!D42="","",'Q1 - Imputations EJ Région ACA'!D42)</f>
        <v/>
      </c>
      <c r="E43" s="95" t="str">
        <f>IF('Q1 - Imputations EJ Région ACA'!E42="","",'Q1 - Imputations EJ Région ACA'!E42)</f>
        <v/>
      </c>
      <c r="F43" s="98"/>
      <c r="G43" s="96" t="str">
        <f>IF('Q1 - Imputations EJ Région ACA'!G42="","",'Q1 - Imputations EJ Région ACA'!G42)</f>
        <v/>
      </c>
      <c r="H43" s="106" t="str">
        <f>IF('Q1 - Imputations EJ Région ACA'!H42="","",'Q1 - Imputations EJ Région ACA'!H42)</f>
        <v/>
      </c>
      <c r="I43" s="95" t="str">
        <f>IF(ISNA(IF(AND($D$8="IDF",H43&gt;VLOOKUP(F43,Critères!L:O,4,FALSE)),VLOOKUP(F43,Critères!L:N,3,FALSE),IF(AND($D$8="I",H43&gt;VLOOKUP(F43,Critères!L:P,5,FALSE)),VLOOKUP(F43,Critères!L:N,3,FALSE),IF(AND($D$8="II",H43&gt;VLOOKUP(F43,Critères!L:Q,6,FALSE)),VLOOKUP(F43,Critères!L:N,3,FALSE),IF(AND($D$8="III",H43&gt;VLOOKUP(F43,Critères!L:R,7,FALSE)),VLOOKUP(F43,Critères!L:N,3,FALSE),"Absence d'avis ou visa préalable CBR requis"))))),"",IF(AND($D$8="IDF",H43&gt;VLOOKUP(F43,Critères!L:O,4,FALSE)),VLOOKUP(F43,Critères!L:N,3,FALSE),IF(AND($D$8="I",H43&gt;VLOOKUP(F43,Critères!L:P,5,FALSE)),VLOOKUP(F43,Critères!L:N,3,FALSE),IF(AND($D$8="II",H43&gt;VLOOKUP(F43,Critères!L:Q,6,FALSE)),VLOOKUP(F43,Critères!L:N,3,FALSE),IF(AND($D$8="III",H43&gt;VLOOKUP(F43,Critères!L:R,7,FALSE)),VLOOKUP(F43,Critères!L:N,3,FALSE),"Absence d'avis ou visa préalable CBR requis")))))</f>
        <v/>
      </c>
      <c r="J43" s="58" t="s">
        <v>2</v>
      </c>
      <c r="K43" s="20"/>
      <c r="L43" s="20"/>
      <c r="M43" s="20"/>
      <c r="N43" s="20"/>
      <c r="O43" s="69">
        <f t="shared" si="2"/>
        <v>0</v>
      </c>
      <c r="P43" s="9"/>
      <c r="Q43" s="69" t="str">
        <f t="shared" si="3"/>
        <v>OK</v>
      </c>
    </row>
    <row r="44" spans="1:17" x14ac:dyDescent="0.25">
      <c r="A44" s="52">
        <v>22</v>
      </c>
      <c r="B44" s="52">
        <v>214</v>
      </c>
      <c r="C44" s="53" t="s">
        <v>11</v>
      </c>
      <c r="D44" s="95" t="str">
        <f>IF('Q1 - Imputations EJ Région ACA'!D43="","",'Q1 - Imputations EJ Région ACA'!D43)</f>
        <v/>
      </c>
      <c r="E44" s="95" t="str">
        <f>IF('Q1 - Imputations EJ Région ACA'!E43="","",'Q1 - Imputations EJ Région ACA'!E43)</f>
        <v/>
      </c>
      <c r="F44" s="98"/>
      <c r="G44" s="96" t="str">
        <f>IF('Q1 - Imputations EJ Région ACA'!G43="","",'Q1 - Imputations EJ Région ACA'!G43)</f>
        <v/>
      </c>
      <c r="H44" s="106" t="str">
        <f>IF('Q1 - Imputations EJ Région ACA'!H43="","",'Q1 - Imputations EJ Région ACA'!H43)</f>
        <v/>
      </c>
      <c r="I44" s="95" t="str">
        <f>IF(ISNA(IF(AND($D$8="IDF",H44&gt;VLOOKUP(F44,Critères!L:O,4,FALSE)),VLOOKUP(F44,Critères!L:N,3,FALSE),IF(AND($D$8="I",H44&gt;VLOOKUP(F44,Critères!L:P,5,FALSE)),VLOOKUP(F44,Critères!L:N,3,FALSE),IF(AND($D$8="II",H44&gt;VLOOKUP(F44,Critères!L:Q,6,FALSE)),VLOOKUP(F44,Critères!L:N,3,FALSE),IF(AND($D$8="III",H44&gt;VLOOKUP(F44,Critères!L:R,7,FALSE)),VLOOKUP(F44,Critères!L:N,3,FALSE),"Absence d'avis ou visa préalable CBR requis"))))),"",IF(AND($D$8="IDF",H44&gt;VLOOKUP(F44,Critères!L:O,4,FALSE)),VLOOKUP(F44,Critères!L:N,3,FALSE),IF(AND($D$8="I",H44&gt;VLOOKUP(F44,Critères!L:P,5,FALSE)),VLOOKUP(F44,Critères!L:N,3,FALSE),IF(AND($D$8="II",H44&gt;VLOOKUP(F44,Critères!L:Q,6,FALSE)),VLOOKUP(F44,Critères!L:N,3,FALSE),IF(AND($D$8="III",H44&gt;VLOOKUP(F44,Critères!L:R,7,FALSE)),VLOOKUP(F44,Critères!L:N,3,FALSE),"Absence d'avis ou visa préalable CBR requis")))))</f>
        <v/>
      </c>
      <c r="J44" s="58" t="s">
        <v>2</v>
      </c>
      <c r="K44" s="20"/>
      <c r="L44" s="20"/>
      <c r="M44" s="20"/>
      <c r="N44" s="20"/>
      <c r="O44" s="69">
        <f t="shared" si="2"/>
        <v>0</v>
      </c>
      <c r="P44" s="9"/>
      <c r="Q44" s="69" t="str">
        <f t="shared" si="3"/>
        <v>OK</v>
      </c>
    </row>
    <row r="45" spans="1:17" x14ac:dyDescent="0.25">
      <c r="A45" s="52">
        <v>23</v>
      </c>
      <c r="B45" s="52">
        <v>214</v>
      </c>
      <c r="C45" s="53" t="s">
        <v>11</v>
      </c>
      <c r="D45" s="95" t="str">
        <f>IF('Q1 - Imputations EJ Région ACA'!D44="","",'Q1 - Imputations EJ Région ACA'!D44)</f>
        <v/>
      </c>
      <c r="E45" s="95" t="str">
        <f>IF('Q1 - Imputations EJ Région ACA'!E44="","",'Q1 - Imputations EJ Région ACA'!E44)</f>
        <v/>
      </c>
      <c r="F45" s="98"/>
      <c r="G45" s="96" t="str">
        <f>IF('Q1 - Imputations EJ Région ACA'!G44="","",'Q1 - Imputations EJ Région ACA'!G44)</f>
        <v/>
      </c>
      <c r="H45" s="106" t="str">
        <f>IF('Q1 - Imputations EJ Région ACA'!H44="","",'Q1 - Imputations EJ Région ACA'!H44)</f>
        <v/>
      </c>
      <c r="I45" s="95" t="str">
        <f>IF(ISNA(IF(AND($D$8="IDF",H45&gt;VLOOKUP(F45,Critères!L:O,4,FALSE)),VLOOKUP(F45,Critères!L:N,3,FALSE),IF(AND($D$8="I",H45&gt;VLOOKUP(F45,Critères!L:P,5,FALSE)),VLOOKUP(F45,Critères!L:N,3,FALSE),IF(AND($D$8="II",H45&gt;VLOOKUP(F45,Critères!L:Q,6,FALSE)),VLOOKUP(F45,Critères!L:N,3,FALSE),IF(AND($D$8="III",H45&gt;VLOOKUP(F45,Critères!L:R,7,FALSE)),VLOOKUP(F45,Critères!L:N,3,FALSE),"Absence d'avis ou visa préalable CBR requis"))))),"",IF(AND($D$8="IDF",H45&gt;VLOOKUP(F45,Critères!L:O,4,FALSE)),VLOOKUP(F45,Critères!L:N,3,FALSE),IF(AND($D$8="I",H45&gt;VLOOKUP(F45,Critères!L:P,5,FALSE)),VLOOKUP(F45,Critères!L:N,3,FALSE),IF(AND($D$8="II",H45&gt;VLOOKUP(F45,Critères!L:Q,6,FALSE)),VLOOKUP(F45,Critères!L:N,3,FALSE),IF(AND($D$8="III",H45&gt;VLOOKUP(F45,Critères!L:R,7,FALSE)),VLOOKUP(F45,Critères!L:N,3,FALSE),"Absence d'avis ou visa préalable CBR requis")))))</f>
        <v/>
      </c>
      <c r="J45" s="58" t="s">
        <v>2</v>
      </c>
      <c r="K45" s="20"/>
      <c r="L45" s="20"/>
      <c r="M45" s="20"/>
      <c r="N45" s="20"/>
      <c r="O45" s="69">
        <f t="shared" si="2"/>
        <v>0</v>
      </c>
      <c r="P45" s="9"/>
      <c r="Q45" s="69" t="str">
        <f t="shared" si="3"/>
        <v>OK</v>
      </c>
    </row>
    <row r="46" spans="1:17" x14ac:dyDescent="0.25">
      <c r="A46" s="52">
        <v>24</v>
      </c>
      <c r="B46" s="52">
        <v>219</v>
      </c>
      <c r="C46" s="53" t="s">
        <v>55</v>
      </c>
      <c r="D46" s="95" t="str">
        <f>IF('Q1 - Imputations EJ Région ACA'!D45="","",'Q1 - Imputations EJ Région ACA'!D45)</f>
        <v/>
      </c>
      <c r="E46" s="95" t="str">
        <f>IF('Q1 - Imputations EJ Région ACA'!E45="","",'Q1 - Imputations EJ Région ACA'!E45)</f>
        <v/>
      </c>
      <c r="F46" s="98"/>
      <c r="G46" s="96" t="str">
        <f>IF('Q1 - Imputations EJ Région ACA'!G45="","",'Q1 - Imputations EJ Région ACA'!G45)</f>
        <v/>
      </c>
      <c r="H46" s="106" t="str">
        <f>IF('Q1 - Imputations EJ Région ACA'!H45="","",'Q1 - Imputations EJ Région ACA'!H45)</f>
        <v/>
      </c>
      <c r="I46" s="95" t="str">
        <f>IF(ISNA(IF(AND($D$8="IDF",H46&gt;VLOOKUP(F46,Critères!L:O,4,FALSE)),VLOOKUP(F46,Critères!L:N,3,FALSE),IF(AND($D$8="I",H46&gt;VLOOKUP(F46,Critères!L:P,5,FALSE)),VLOOKUP(F46,Critères!L:N,3,FALSE),IF(AND($D$8="II",H46&gt;VLOOKUP(F46,Critères!L:Q,6,FALSE)),VLOOKUP(F46,Critères!L:N,3,FALSE),IF(AND($D$8="III",H46&gt;VLOOKUP(F46,Critères!L:R,7,FALSE)),VLOOKUP(F46,Critères!L:N,3,FALSE),"Absence d'avis ou visa préalable CBR requis"))))),"",IF(AND($D$8="IDF",H46&gt;VLOOKUP(F46,Critères!L:O,4,FALSE)),VLOOKUP(F46,Critères!L:N,3,FALSE),IF(AND($D$8="I",H46&gt;VLOOKUP(F46,Critères!L:P,5,FALSE)),VLOOKUP(F46,Critères!L:N,3,FALSE),IF(AND($D$8="II",H46&gt;VLOOKUP(F46,Critères!L:Q,6,FALSE)),VLOOKUP(F46,Critères!L:N,3,FALSE),IF(AND($D$8="III",H46&gt;VLOOKUP(F46,Critères!L:R,7,FALSE)),VLOOKUP(F46,Critères!L:N,3,FALSE),"Absence d'avis ou visa préalable CBR requis")))))</f>
        <v/>
      </c>
      <c r="J46" s="58" t="s">
        <v>2</v>
      </c>
      <c r="K46" s="20"/>
      <c r="L46" s="20"/>
      <c r="M46" s="20"/>
      <c r="N46" s="20"/>
      <c r="O46" s="69">
        <f t="shared" si="2"/>
        <v>0</v>
      </c>
      <c r="P46" s="9"/>
      <c r="Q46" s="69" t="str">
        <f t="shared" si="3"/>
        <v>OK</v>
      </c>
    </row>
    <row r="47" spans="1:17" x14ac:dyDescent="0.25">
      <c r="A47" s="52">
        <v>25</v>
      </c>
      <c r="B47" s="52">
        <v>219</v>
      </c>
      <c r="C47" s="53" t="s">
        <v>11</v>
      </c>
      <c r="D47" s="95" t="str">
        <f>IF('Q1 - Imputations EJ Région ACA'!D46="","",'Q1 - Imputations EJ Région ACA'!D46)</f>
        <v/>
      </c>
      <c r="E47" s="95" t="str">
        <f>IF('Q1 - Imputations EJ Région ACA'!E46="","",'Q1 - Imputations EJ Région ACA'!E46)</f>
        <v/>
      </c>
      <c r="F47" s="98"/>
      <c r="G47" s="96" t="str">
        <f>IF('Q1 - Imputations EJ Région ACA'!G46="","",'Q1 - Imputations EJ Région ACA'!G46)</f>
        <v/>
      </c>
      <c r="H47" s="106" t="str">
        <f>IF('Q1 - Imputations EJ Région ACA'!H46="","",'Q1 - Imputations EJ Région ACA'!H46)</f>
        <v/>
      </c>
      <c r="I47" s="95" t="str">
        <f>IF(ISNA(IF(AND($D$8="IDF",H47&gt;VLOOKUP(F47,Critères!L:O,4,FALSE)),VLOOKUP(F47,Critères!L:N,3,FALSE),IF(AND($D$8="I",H47&gt;VLOOKUP(F47,Critères!L:P,5,FALSE)),VLOOKUP(F47,Critères!L:N,3,FALSE),IF(AND($D$8="II",H47&gt;VLOOKUP(F47,Critères!L:Q,6,FALSE)),VLOOKUP(F47,Critères!L:N,3,FALSE),IF(AND($D$8="III",H47&gt;VLOOKUP(F47,Critères!L:R,7,FALSE)),VLOOKUP(F47,Critères!L:N,3,FALSE),"Absence d'avis ou visa préalable CBR requis"))))),"",IF(AND($D$8="IDF",H47&gt;VLOOKUP(F47,Critères!L:O,4,FALSE)),VLOOKUP(F47,Critères!L:N,3,FALSE),IF(AND($D$8="I",H47&gt;VLOOKUP(F47,Critères!L:P,5,FALSE)),VLOOKUP(F47,Critères!L:N,3,FALSE),IF(AND($D$8="II",H47&gt;VLOOKUP(F47,Critères!L:Q,6,FALSE)),VLOOKUP(F47,Critères!L:N,3,FALSE),IF(AND($D$8="III",H47&gt;VLOOKUP(F47,Critères!L:R,7,FALSE)),VLOOKUP(F47,Critères!L:N,3,FALSE),"Absence d'avis ou visa préalable CBR requis")))))</f>
        <v/>
      </c>
      <c r="J47" s="58" t="s">
        <v>2</v>
      </c>
      <c r="K47" s="20"/>
      <c r="L47" s="20"/>
      <c r="M47" s="20"/>
      <c r="N47" s="20"/>
      <c r="O47" s="69">
        <f t="shared" si="2"/>
        <v>0</v>
      </c>
      <c r="P47" s="9"/>
      <c r="Q47" s="69" t="str">
        <f t="shared" si="3"/>
        <v>OK</v>
      </c>
    </row>
    <row r="48" spans="1:17" x14ac:dyDescent="0.25">
      <c r="A48" s="52">
        <v>26</v>
      </c>
      <c r="B48" s="52">
        <v>230</v>
      </c>
      <c r="C48" s="53" t="s">
        <v>55</v>
      </c>
      <c r="D48" s="95" t="str">
        <f>IF('Q1 - Imputations EJ Région ACA'!D47="","",'Q1 - Imputations EJ Région ACA'!D47)</f>
        <v/>
      </c>
      <c r="E48" s="95" t="str">
        <f>IF('Q1 - Imputations EJ Région ACA'!E47="","",'Q1 - Imputations EJ Région ACA'!E47)</f>
        <v/>
      </c>
      <c r="F48" s="98"/>
      <c r="G48" s="96" t="str">
        <f>IF('Q1 - Imputations EJ Région ACA'!G47="","",'Q1 - Imputations EJ Région ACA'!G47)</f>
        <v/>
      </c>
      <c r="H48" s="106" t="str">
        <f>IF('Q1 - Imputations EJ Région ACA'!H47="","",'Q1 - Imputations EJ Région ACA'!H47)</f>
        <v/>
      </c>
      <c r="I48" s="95" t="str">
        <f>IF(ISNA(IF(AND($D$8="IDF",H48&gt;VLOOKUP(F48,Critères!L:O,4,FALSE)),VLOOKUP(F48,Critères!L:N,3,FALSE),IF(AND($D$8="I",H48&gt;VLOOKUP(F48,Critères!L:P,5,FALSE)),VLOOKUP(F48,Critères!L:N,3,FALSE),IF(AND($D$8="II",H48&gt;VLOOKUP(F48,Critères!L:Q,6,FALSE)),VLOOKUP(F48,Critères!L:N,3,FALSE),IF(AND($D$8="III",H48&gt;VLOOKUP(F48,Critères!L:R,7,FALSE)),VLOOKUP(F48,Critères!L:N,3,FALSE),"Absence d'avis ou visa préalable CBR requis"))))),"",IF(AND($D$8="IDF",H48&gt;VLOOKUP(F48,Critères!L:O,4,FALSE)),VLOOKUP(F48,Critères!L:N,3,FALSE),IF(AND($D$8="I",H48&gt;VLOOKUP(F48,Critères!L:P,5,FALSE)),VLOOKUP(F48,Critères!L:N,3,FALSE),IF(AND($D$8="II",H48&gt;VLOOKUP(F48,Critères!L:Q,6,FALSE)),VLOOKUP(F48,Critères!L:N,3,FALSE),IF(AND($D$8="III",H48&gt;VLOOKUP(F48,Critères!L:R,7,FALSE)),VLOOKUP(F48,Critères!L:N,3,FALSE),"Absence d'avis ou visa préalable CBR requis")))))</f>
        <v/>
      </c>
      <c r="J48" s="58" t="s">
        <v>2</v>
      </c>
      <c r="K48" s="20"/>
      <c r="L48" s="20"/>
      <c r="M48" s="20"/>
      <c r="N48" s="20"/>
      <c r="O48" s="69">
        <f t="shared" si="2"/>
        <v>0</v>
      </c>
      <c r="P48" s="9"/>
      <c r="Q48" s="69" t="str">
        <f t="shared" si="3"/>
        <v>OK</v>
      </c>
    </row>
    <row r="49" spans="1:17" x14ac:dyDescent="0.25">
      <c r="A49" s="52">
        <v>27</v>
      </c>
      <c r="B49" s="52">
        <v>230</v>
      </c>
      <c r="C49" s="53" t="s">
        <v>55</v>
      </c>
      <c r="D49" s="95" t="str">
        <f>IF('Q1 - Imputations EJ Région ACA'!D48="","",'Q1 - Imputations EJ Région ACA'!D48)</f>
        <v/>
      </c>
      <c r="E49" s="95" t="str">
        <f>IF('Q1 - Imputations EJ Région ACA'!E48="","",'Q1 - Imputations EJ Région ACA'!E48)</f>
        <v/>
      </c>
      <c r="F49" s="98"/>
      <c r="G49" s="96" t="str">
        <f>IF('Q1 - Imputations EJ Région ACA'!G48="","",'Q1 - Imputations EJ Région ACA'!G48)</f>
        <v/>
      </c>
      <c r="H49" s="106" t="str">
        <f>IF('Q1 - Imputations EJ Région ACA'!H48="","",'Q1 - Imputations EJ Région ACA'!H48)</f>
        <v/>
      </c>
      <c r="I49" s="95" t="str">
        <f>IF(ISNA(IF(AND($D$8="IDF",H49&gt;VLOOKUP(F49,Critères!L:O,4,FALSE)),VLOOKUP(F49,Critères!L:N,3,FALSE),IF(AND($D$8="I",H49&gt;VLOOKUP(F49,Critères!L:P,5,FALSE)),VLOOKUP(F49,Critères!L:N,3,FALSE),IF(AND($D$8="II",H49&gt;VLOOKUP(F49,Critères!L:Q,6,FALSE)),VLOOKUP(F49,Critères!L:N,3,FALSE),IF(AND($D$8="III",H49&gt;VLOOKUP(F49,Critères!L:R,7,FALSE)),VLOOKUP(F49,Critères!L:N,3,FALSE),"Absence d'avis ou visa préalable CBR requis"))))),"",IF(AND($D$8="IDF",H49&gt;VLOOKUP(F49,Critères!L:O,4,FALSE)),VLOOKUP(F49,Critères!L:N,3,FALSE),IF(AND($D$8="I",H49&gt;VLOOKUP(F49,Critères!L:P,5,FALSE)),VLOOKUP(F49,Critères!L:N,3,FALSE),IF(AND($D$8="II",H49&gt;VLOOKUP(F49,Critères!L:Q,6,FALSE)),VLOOKUP(F49,Critères!L:N,3,FALSE),IF(AND($D$8="III",H49&gt;VLOOKUP(F49,Critères!L:R,7,FALSE)),VLOOKUP(F49,Critères!L:N,3,FALSE),"Absence d'avis ou visa préalable CBR requis")))))</f>
        <v/>
      </c>
      <c r="J49" s="58" t="s">
        <v>2</v>
      </c>
      <c r="K49" s="20"/>
      <c r="L49" s="20"/>
      <c r="M49" s="20"/>
      <c r="N49" s="20"/>
      <c r="O49" s="69">
        <f t="shared" si="2"/>
        <v>0</v>
      </c>
      <c r="P49" s="9"/>
      <c r="Q49" s="69" t="str">
        <f t="shared" si="3"/>
        <v>OK</v>
      </c>
    </row>
    <row r="50" spans="1:17" x14ac:dyDescent="0.25">
      <c r="A50" s="52">
        <v>28</v>
      </c>
      <c r="B50" s="52">
        <v>230</v>
      </c>
      <c r="C50" s="53" t="s">
        <v>55</v>
      </c>
      <c r="D50" s="95" t="str">
        <f>IF('Q1 - Imputations EJ Région ACA'!D49="","",'Q1 - Imputations EJ Région ACA'!D49)</f>
        <v/>
      </c>
      <c r="E50" s="95" t="str">
        <f>IF('Q1 - Imputations EJ Région ACA'!E49="","",'Q1 - Imputations EJ Région ACA'!E49)</f>
        <v/>
      </c>
      <c r="F50" s="98"/>
      <c r="G50" s="96" t="str">
        <f>IF('Q1 - Imputations EJ Région ACA'!G49="","",'Q1 - Imputations EJ Région ACA'!G49)</f>
        <v/>
      </c>
      <c r="H50" s="106" t="str">
        <f>IF('Q1 - Imputations EJ Région ACA'!H49="","",'Q1 - Imputations EJ Région ACA'!H49)</f>
        <v/>
      </c>
      <c r="I50" s="95" t="str">
        <f>IF(ISNA(IF(AND($D$8="IDF",H50&gt;VLOOKUP(F50,Critères!L:O,4,FALSE)),VLOOKUP(F50,Critères!L:N,3,FALSE),IF(AND($D$8="I",H50&gt;VLOOKUP(F50,Critères!L:P,5,FALSE)),VLOOKUP(F50,Critères!L:N,3,FALSE),IF(AND($D$8="II",H50&gt;VLOOKUP(F50,Critères!L:Q,6,FALSE)),VLOOKUP(F50,Critères!L:N,3,FALSE),IF(AND($D$8="III",H50&gt;VLOOKUP(F50,Critères!L:R,7,FALSE)),VLOOKUP(F50,Critères!L:N,3,FALSE),"Absence d'avis ou visa préalable CBR requis"))))),"",IF(AND($D$8="IDF",H50&gt;VLOOKUP(F50,Critères!L:O,4,FALSE)),VLOOKUP(F50,Critères!L:N,3,FALSE),IF(AND($D$8="I",H50&gt;VLOOKUP(F50,Critères!L:P,5,FALSE)),VLOOKUP(F50,Critères!L:N,3,FALSE),IF(AND($D$8="II",H50&gt;VLOOKUP(F50,Critères!L:Q,6,FALSE)),VLOOKUP(F50,Critères!L:N,3,FALSE),IF(AND($D$8="III",H50&gt;VLOOKUP(F50,Critères!L:R,7,FALSE)),VLOOKUP(F50,Critères!L:N,3,FALSE),"Absence d'avis ou visa préalable CBR requis")))))</f>
        <v/>
      </c>
      <c r="J50" s="58" t="s">
        <v>2</v>
      </c>
      <c r="K50" s="20"/>
      <c r="L50" s="20"/>
      <c r="M50" s="20"/>
      <c r="N50" s="20"/>
      <c r="O50" s="69">
        <f t="shared" si="2"/>
        <v>0</v>
      </c>
      <c r="P50" s="9"/>
      <c r="Q50" s="69" t="str">
        <f t="shared" si="3"/>
        <v>OK</v>
      </c>
    </row>
    <row r="51" spans="1:17" x14ac:dyDescent="0.25">
      <c r="A51" s="52">
        <v>29</v>
      </c>
      <c r="B51" s="52">
        <v>230</v>
      </c>
      <c r="C51" s="53" t="s">
        <v>55</v>
      </c>
      <c r="D51" s="95" t="str">
        <f>IF('Q1 - Imputations EJ Région ACA'!D50="","",'Q1 - Imputations EJ Région ACA'!D50)</f>
        <v/>
      </c>
      <c r="E51" s="95" t="str">
        <f>IF('Q1 - Imputations EJ Région ACA'!E50="","",'Q1 - Imputations EJ Région ACA'!E50)</f>
        <v/>
      </c>
      <c r="F51" s="98"/>
      <c r="G51" s="96" t="str">
        <f>IF('Q1 - Imputations EJ Région ACA'!G50="","",'Q1 - Imputations EJ Région ACA'!G50)</f>
        <v/>
      </c>
      <c r="H51" s="106" t="str">
        <f>IF('Q1 - Imputations EJ Région ACA'!H50="","",'Q1 - Imputations EJ Région ACA'!H50)</f>
        <v/>
      </c>
      <c r="I51" s="95" t="str">
        <f>IF(ISNA(IF(AND($D$8="IDF",H51&gt;VLOOKUP(F51,Critères!L:O,4,FALSE)),VLOOKUP(F51,Critères!L:N,3,FALSE),IF(AND($D$8="I",H51&gt;VLOOKUP(F51,Critères!L:P,5,FALSE)),VLOOKUP(F51,Critères!L:N,3,FALSE),IF(AND($D$8="II",H51&gt;VLOOKUP(F51,Critères!L:Q,6,FALSE)),VLOOKUP(F51,Critères!L:N,3,FALSE),IF(AND($D$8="III",H51&gt;VLOOKUP(F51,Critères!L:R,7,FALSE)),VLOOKUP(F51,Critères!L:N,3,FALSE),"Absence d'avis ou visa préalable CBR requis"))))),"",IF(AND($D$8="IDF",H51&gt;VLOOKUP(F51,Critères!L:O,4,FALSE)),VLOOKUP(F51,Critères!L:N,3,FALSE),IF(AND($D$8="I",H51&gt;VLOOKUP(F51,Critères!L:P,5,FALSE)),VLOOKUP(F51,Critères!L:N,3,FALSE),IF(AND($D$8="II",H51&gt;VLOOKUP(F51,Critères!L:Q,6,FALSE)),VLOOKUP(F51,Critères!L:N,3,FALSE),IF(AND($D$8="III",H51&gt;VLOOKUP(F51,Critères!L:R,7,FALSE)),VLOOKUP(F51,Critères!L:N,3,FALSE),"Absence d'avis ou visa préalable CBR requis")))))</f>
        <v/>
      </c>
      <c r="J51" s="58" t="s">
        <v>2</v>
      </c>
      <c r="K51" s="20"/>
      <c r="L51" s="20"/>
      <c r="M51" s="20"/>
      <c r="N51" s="20"/>
      <c r="O51" s="69">
        <f t="shared" si="2"/>
        <v>0</v>
      </c>
      <c r="P51" s="9"/>
      <c r="Q51" s="69" t="str">
        <f t="shared" si="3"/>
        <v>OK</v>
      </c>
    </row>
    <row r="52" spans="1:17" x14ac:dyDescent="0.25">
      <c r="A52" s="52">
        <v>30</v>
      </c>
      <c r="B52" s="52">
        <v>230</v>
      </c>
      <c r="C52" s="53" t="s">
        <v>11</v>
      </c>
      <c r="D52" s="95" t="str">
        <f>IF('Q1 - Imputations EJ Région ACA'!D51="","",'Q1 - Imputations EJ Région ACA'!D51)</f>
        <v/>
      </c>
      <c r="E52" s="95" t="str">
        <f>IF('Q1 - Imputations EJ Région ACA'!E51="","",'Q1 - Imputations EJ Région ACA'!E51)</f>
        <v/>
      </c>
      <c r="F52" s="98"/>
      <c r="G52" s="96" t="str">
        <f>IF('Q1 - Imputations EJ Région ACA'!G51="","",'Q1 - Imputations EJ Région ACA'!G51)</f>
        <v/>
      </c>
      <c r="H52" s="106" t="str">
        <f>IF('Q1 - Imputations EJ Région ACA'!H51="","",'Q1 - Imputations EJ Région ACA'!H51)</f>
        <v/>
      </c>
      <c r="I52" s="95" t="str">
        <f>IF(ISNA(IF(AND($D$8="IDF",H52&gt;VLOOKUP(F52,Critères!L:O,4,FALSE)),VLOOKUP(F52,Critères!L:N,3,FALSE),IF(AND($D$8="I",H52&gt;VLOOKUP(F52,Critères!L:P,5,FALSE)),VLOOKUP(F52,Critères!L:N,3,FALSE),IF(AND($D$8="II",H52&gt;VLOOKUP(F52,Critères!L:Q,6,FALSE)),VLOOKUP(F52,Critères!L:N,3,FALSE),IF(AND($D$8="III",H52&gt;VLOOKUP(F52,Critères!L:R,7,FALSE)),VLOOKUP(F52,Critères!L:N,3,FALSE),"Absence d'avis ou visa préalable CBR requis"))))),"",IF(AND($D$8="IDF",H52&gt;VLOOKUP(F52,Critères!L:O,4,FALSE)),VLOOKUP(F52,Critères!L:N,3,FALSE),IF(AND($D$8="I",H52&gt;VLOOKUP(F52,Critères!L:P,5,FALSE)),VLOOKUP(F52,Critères!L:N,3,FALSE),IF(AND($D$8="II",H52&gt;VLOOKUP(F52,Critères!L:Q,6,FALSE)),VLOOKUP(F52,Critères!L:N,3,FALSE),IF(AND($D$8="III",H52&gt;VLOOKUP(F52,Critères!L:R,7,FALSE)),VLOOKUP(F52,Critères!L:N,3,FALSE),"Absence d'avis ou visa préalable CBR requis")))))</f>
        <v/>
      </c>
      <c r="J52" s="58" t="s">
        <v>2</v>
      </c>
      <c r="K52" s="20"/>
      <c r="L52" s="20"/>
      <c r="M52" s="20"/>
      <c r="N52" s="20"/>
      <c r="O52" s="69">
        <f t="shared" si="2"/>
        <v>0</v>
      </c>
      <c r="P52" s="9"/>
      <c r="Q52" s="69" t="str">
        <f t="shared" si="3"/>
        <v>OK</v>
      </c>
    </row>
    <row r="53" spans="1:17" ht="21" customHeight="1" x14ac:dyDescent="0.25">
      <c r="A53" s="11"/>
      <c r="B53" s="11"/>
      <c r="C53" s="11"/>
      <c r="D53" s="11"/>
      <c r="E53" s="32"/>
      <c r="F53" s="32"/>
      <c r="G53" s="32"/>
      <c r="H53" s="107">
        <f>SUM(H23:H52)</f>
        <v>0</v>
      </c>
      <c r="I53" s="33"/>
      <c r="J53" s="35" t="s">
        <v>3</v>
      </c>
      <c r="K53" s="12">
        <f t="shared" ref="K53:N53" si="4">COUNTIF(K23:K52,"NC")</f>
        <v>0</v>
      </c>
      <c r="L53" s="12">
        <f t="shared" si="4"/>
        <v>0</v>
      </c>
      <c r="M53" s="12">
        <f t="shared" si="4"/>
        <v>0</v>
      </c>
      <c r="N53" s="12">
        <f t="shared" si="4"/>
        <v>0</v>
      </c>
      <c r="O53" s="69">
        <f>SUM(O23:O52)</f>
        <v>0</v>
      </c>
      <c r="P53" s="13"/>
      <c r="Q53" s="14"/>
    </row>
    <row r="54" spans="1:17" ht="33.75" x14ac:dyDescent="0.25">
      <c r="A54" s="3"/>
      <c r="B54" s="15"/>
      <c r="C54" s="15"/>
      <c r="D54" s="15"/>
      <c r="E54" s="16"/>
      <c r="F54" s="16"/>
      <c r="G54" s="16"/>
      <c r="H54" s="99"/>
      <c r="I54" s="100"/>
      <c r="J54" s="35" t="s">
        <v>4</v>
      </c>
      <c r="K54" s="68">
        <f>IF($I$13=0,0,COUNTIF(K23:K52,"NC")/$I$13)</f>
        <v>0</v>
      </c>
      <c r="L54" s="68">
        <f t="shared" ref="L54:N54" si="5">IF($I$13=0,0,COUNTIF(L23:L52,"NC")/$I$13)</f>
        <v>0</v>
      </c>
      <c r="M54" s="68">
        <f t="shared" si="5"/>
        <v>0</v>
      </c>
      <c r="N54" s="68">
        <f t="shared" si="5"/>
        <v>0</v>
      </c>
      <c r="O54" s="101"/>
      <c r="P54" s="16"/>
      <c r="Q54" s="16"/>
    </row>
    <row r="55" spans="1:17" x14ac:dyDescent="0.25">
      <c r="A55" s="3"/>
      <c r="B55" s="15"/>
      <c r="C55" s="15"/>
      <c r="D55" s="15"/>
      <c r="E55" s="16"/>
      <c r="F55" s="16"/>
      <c r="G55" s="16"/>
      <c r="H55" s="2"/>
      <c r="I55" s="2"/>
      <c r="J55" s="59"/>
      <c r="K55" s="60"/>
      <c r="L55" s="60"/>
      <c r="M55" s="60"/>
      <c r="N55" s="60"/>
      <c r="O55" s="60"/>
      <c r="P55" s="16"/>
      <c r="Q55" s="16"/>
    </row>
    <row r="56" spans="1:17" x14ac:dyDescent="0.25">
      <c r="A56" s="222" t="s">
        <v>161</v>
      </c>
      <c r="B56" s="222"/>
      <c r="C56" s="222"/>
      <c r="D56" s="222"/>
      <c r="E56" s="222"/>
      <c r="F56" s="222"/>
      <c r="G56" s="222"/>
      <c r="H56" s="222"/>
      <c r="I56" s="222"/>
      <c r="J56" s="222"/>
      <c r="K56" s="222"/>
      <c r="L56" s="222"/>
      <c r="M56" s="222"/>
      <c r="N56" s="222"/>
      <c r="O56" s="222"/>
      <c r="P56" s="71"/>
      <c r="Q56" s="71"/>
    </row>
    <row r="57" spans="1:17" x14ac:dyDescent="0.25">
      <c r="A57" s="87" t="s">
        <v>88</v>
      </c>
      <c r="B57" s="71" t="s">
        <v>89</v>
      </c>
      <c r="C57" s="71"/>
      <c r="D57" s="71"/>
      <c r="E57" s="71"/>
      <c r="F57" s="88"/>
      <c r="G57" s="71"/>
      <c r="H57" s="71"/>
      <c r="I57" s="88"/>
      <c r="J57" s="71"/>
      <c r="K57" s="71"/>
      <c r="L57" s="71"/>
      <c r="M57" s="71"/>
      <c r="N57" s="71"/>
      <c r="O57" s="71"/>
      <c r="P57" s="71"/>
      <c r="Q57" s="71"/>
    </row>
    <row r="58" spans="1:17" x14ac:dyDescent="0.25">
      <c r="A58" s="159" t="s">
        <v>210</v>
      </c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  <c r="P58" s="159"/>
      <c r="Q58" s="159"/>
    </row>
    <row r="59" spans="1:17" x14ac:dyDescent="0.25">
      <c r="A59" s="159" t="s">
        <v>87</v>
      </c>
      <c r="B59" s="159"/>
      <c r="C59" s="159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</row>
    <row r="60" spans="1:17" x14ac:dyDescent="0.25">
      <c r="A60" s="1"/>
      <c r="B60" s="3"/>
      <c r="C60" s="3"/>
      <c r="D60" s="3"/>
      <c r="E60" s="3"/>
      <c r="F60" s="3"/>
    </row>
    <row r="61" spans="1:17" x14ac:dyDescent="0.25">
      <c r="B61" s="27"/>
    </row>
  </sheetData>
  <mergeCells count="32">
    <mergeCell ref="A59:Q59"/>
    <mergeCell ref="B18:B20"/>
    <mergeCell ref="C18:C20"/>
    <mergeCell ref="D18:D20"/>
    <mergeCell ref="E18:E20"/>
    <mergeCell ref="G18:G20"/>
    <mergeCell ref="H18:H20"/>
    <mergeCell ref="A17:A20"/>
    <mergeCell ref="B17:J17"/>
    <mergeCell ref="J18:J20"/>
    <mergeCell ref="A56:O56"/>
    <mergeCell ref="P17:P20"/>
    <mergeCell ref="Q17:Q20"/>
    <mergeCell ref="F18:F20"/>
    <mergeCell ref="A58:Q58"/>
    <mergeCell ref="K18:N19"/>
    <mergeCell ref="O17:O20"/>
    <mergeCell ref="I18:I20"/>
    <mergeCell ref="A1:Q1"/>
    <mergeCell ref="E13:H13"/>
    <mergeCell ref="E14:H14"/>
    <mergeCell ref="A2:Q2"/>
    <mergeCell ref="M4:Q14"/>
    <mergeCell ref="B10:E10"/>
    <mergeCell ref="G9:K9"/>
    <mergeCell ref="G10:K10"/>
    <mergeCell ref="B6:K6"/>
    <mergeCell ref="B16:C16"/>
    <mergeCell ref="B4:K4"/>
    <mergeCell ref="B5:K5"/>
    <mergeCell ref="B8:C8"/>
    <mergeCell ref="B7:C7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showInputMessage="1" showErrorMessage="1" xr:uid="{00000000-0002-0000-0200-000000000000}">
          <x14:formula1>
            <xm:f>Critères!$A$2:$A$4</xm:f>
          </x14:formula1>
          <xm:sqref>K23:N52</xm:sqref>
        </x14:dataValidation>
        <x14:dataValidation type="list" allowBlank="1" showInputMessage="1" showErrorMessage="1" xr:uid="{00000000-0002-0000-0200-000001000000}">
          <x14:formula1>
            <xm:f>Critères!$H$2:$H$19</xm:f>
          </x14:formula1>
          <xm:sqref>B8:C8</xm:sqref>
        </x14:dataValidation>
        <x14:dataValidation type="list" allowBlank="1" showInputMessage="1" showErrorMessage="1" xr:uid="{00000000-0002-0000-0200-000002000000}">
          <x14:formula1>
            <xm:f>Critères!$L$2:$L$16</xm:f>
          </x14:formula1>
          <xm:sqref>F23:F52</xm:sqref>
        </x14:dataValidation>
        <x14:dataValidation type="list" allowBlank="1" showInputMessage="1" showErrorMessage="1" xr:uid="{00000000-0002-0000-0200-000003000000}">
          <x14:formula1>
            <xm:f>'I:\[Ex-Grille de contrôle_EJ-qualité imputations budgétaires et comptables_V2025.xlsx]Critères'!#REF!</xm:f>
          </x14:formula1>
          <xm:sqref>F21:F22</xm:sqref>
        </x14:dataValidation>
        <x14:dataValidation type="list" showInputMessage="1" showErrorMessage="1" xr:uid="{00000000-0002-0000-0200-000004000000}">
          <x14:formula1>
            <xm:f>'I:\[Ex-Grille de contrôle_EJ-qualité imputations budgétaires et comptables_V2025.xlsx]Critères'!#REF!</xm:f>
          </x14:formula1>
          <xm:sqref>K21:N22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59"/>
  <sheetViews>
    <sheetView topLeftCell="H4" zoomScaleNormal="100" workbookViewId="0">
      <selection activeCell="M4" sqref="M4:Q14"/>
    </sheetView>
  </sheetViews>
  <sheetFormatPr baseColWidth="10" defaultRowHeight="15" x14ac:dyDescent="0.25"/>
  <cols>
    <col min="1" max="1" width="3.140625" customWidth="1"/>
    <col min="2" max="2" width="17.28515625" customWidth="1"/>
    <col min="3" max="3" width="24" customWidth="1"/>
    <col min="4" max="4" width="18" customWidth="1"/>
    <col min="5" max="5" width="16.28515625" customWidth="1"/>
    <col min="6" max="6" width="70.7109375" customWidth="1"/>
    <col min="7" max="7" width="20.140625" customWidth="1"/>
    <col min="8" max="8" width="15.42578125" customWidth="1"/>
    <col min="9" max="9" width="17" customWidth="1"/>
    <col min="10" max="10" width="17.85546875" customWidth="1"/>
    <col min="11" max="11" width="15.140625" customWidth="1"/>
    <col min="12" max="12" width="18.85546875" customWidth="1"/>
    <col min="13" max="13" width="16.85546875" customWidth="1"/>
    <col min="14" max="14" width="15.7109375" customWidth="1"/>
    <col min="15" max="15" width="14.7109375" customWidth="1"/>
    <col min="16" max="16" width="37.7109375" customWidth="1"/>
    <col min="17" max="17" width="11.140625" customWidth="1"/>
  </cols>
  <sheetData>
    <row r="1" spans="1:17" ht="18.75" x14ac:dyDescent="0.25">
      <c r="A1" s="204" t="s">
        <v>84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</row>
    <row r="2" spans="1:17" ht="18.75" x14ac:dyDescent="0.25">
      <c r="A2" s="205" t="s">
        <v>18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</row>
    <row r="3" spans="1:17" ht="15.75" thickBot="1" x14ac:dyDescent="0.3">
      <c r="O3" s="78"/>
      <c r="P3" s="78"/>
      <c r="Q3" s="76"/>
    </row>
    <row r="4" spans="1:17" ht="15.75" customHeight="1" thickBot="1" x14ac:dyDescent="0.3">
      <c r="A4" s="6"/>
      <c r="B4" s="206" t="s">
        <v>6</v>
      </c>
      <c r="C4" s="207"/>
      <c r="D4" s="207"/>
      <c r="E4" s="207"/>
      <c r="F4" s="207"/>
      <c r="G4" s="207"/>
      <c r="H4" s="207"/>
      <c r="I4" s="207"/>
      <c r="J4" s="207"/>
      <c r="K4" s="208"/>
      <c r="L4" s="74"/>
      <c r="M4" s="200" t="s">
        <v>211</v>
      </c>
      <c r="N4" s="200"/>
      <c r="O4" s="200"/>
      <c r="P4" s="200"/>
      <c r="Q4" s="200"/>
    </row>
    <row r="5" spans="1:17" ht="15.75" thickBot="1" x14ac:dyDescent="0.3">
      <c r="A5" s="6"/>
      <c r="B5" s="216" t="s">
        <v>81</v>
      </c>
      <c r="C5" s="217"/>
      <c r="D5" s="217"/>
      <c r="E5" s="217"/>
      <c r="F5" s="217"/>
      <c r="G5" s="217"/>
      <c r="H5" s="217"/>
      <c r="I5" s="217"/>
      <c r="J5" s="217"/>
      <c r="K5" s="218"/>
      <c r="L5" s="75"/>
      <c r="M5" s="200"/>
      <c r="N5" s="200"/>
      <c r="O5" s="200"/>
      <c r="P5" s="200"/>
      <c r="Q5" s="200"/>
    </row>
    <row r="6" spans="1:17" x14ac:dyDescent="0.25">
      <c r="B6" s="199" t="s">
        <v>175</v>
      </c>
      <c r="C6" s="199"/>
      <c r="D6" s="199"/>
      <c r="E6" s="199"/>
      <c r="F6" s="199"/>
      <c r="G6" s="199"/>
      <c r="H6" s="199"/>
      <c r="I6" s="199"/>
      <c r="J6" s="199"/>
      <c r="K6" s="199"/>
      <c r="M6" s="200"/>
      <c r="N6" s="200"/>
      <c r="O6" s="200"/>
      <c r="P6" s="200"/>
      <c r="Q6" s="200"/>
    </row>
    <row r="7" spans="1:17" ht="30" customHeight="1" x14ac:dyDescent="0.25">
      <c r="B7" s="221" t="s">
        <v>80</v>
      </c>
      <c r="C7" s="221"/>
      <c r="D7" s="108" t="s">
        <v>180</v>
      </c>
      <c r="E7" s="108" t="s">
        <v>82</v>
      </c>
      <c r="F7" s="2"/>
      <c r="L7" s="22"/>
      <c r="M7" s="200"/>
      <c r="N7" s="200"/>
      <c r="O7" s="200"/>
      <c r="P7" s="200"/>
      <c r="Q7" s="200"/>
    </row>
    <row r="8" spans="1:17" x14ac:dyDescent="0.25">
      <c r="B8" s="197"/>
      <c r="C8" s="198"/>
      <c r="D8" s="2" t="str">
        <f>IF(ISNA(VLOOKUP(B8,Critères!E:F,2,FALSE)),"",VLOOKUP(B8,Critères!E:F,2,FALSE))</f>
        <v/>
      </c>
      <c r="E8" s="79"/>
      <c r="F8" s="81"/>
      <c r="L8" s="22"/>
      <c r="M8" s="200"/>
      <c r="N8" s="200"/>
      <c r="O8" s="200"/>
      <c r="P8" s="200"/>
      <c r="Q8" s="200"/>
    </row>
    <row r="9" spans="1:17" x14ac:dyDescent="0.25">
      <c r="B9" s="2" t="s">
        <v>7</v>
      </c>
      <c r="C9" s="2"/>
      <c r="D9" s="2"/>
      <c r="E9" s="2"/>
      <c r="F9" s="2"/>
      <c r="G9" s="213" t="s">
        <v>61</v>
      </c>
      <c r="H9" s="213"/>
      <c r="I9" s="213"/>
      <c r="J9" s="213"/>
      <c r="K9" s="213"/>
      <c r="L9" s="23"/>
      <c r="M9" s="200"/>
      <c r="N9" s="200"/>
      <c r="O9" s="200"/>
      <c r="P9" s="200"/>
      <c r="Q9" s="200"/>
    </row>
    <row r="10" spans="1:17" x14ac:dyDescent="0.25">
      <c r="B10" s="197"/>
      <c r="C10" s="201"/>
      <c r="D10" s="201"/>
      <c r="E10" s="198"/>
      <c r="F10" s="61"/>
      <c r="G10" s="202"/>
      <c r="H10" s="202"/>
      <c r="I10" s="202"/>
      <c r="J10" s="202"/>
      <c r="K10" s="202"/>
      <c r="L10" s="103"/>
      <c r="M10" s="200"/>
      <c r="N10" s="200"/>
      <c r="O10" s="200"/>
      <c r="P10" s="200"/>
      <c r="Q10" s="200"/>
    </row>
    <row r="11" spans="1:17" x14ac:dyDescent="0.25">
      <c r="M11" s="200"/>
      <c r="N11" s="200"/>
      <c r="O11" s="200"/>
      <c r="P11" s="200"/>
      <c r="Q11" s="200"/>
    </row>
    <row r="12" spans="1:17" x14ac:dyDescent="0.25">
      <c r="H12" s="97" t="s">
        <v>160</v>
      </c>
      <c r="I12">
        <f>COUNTA(A23:A52)</f>
        <v>30</v>
      </c>
      <c r="L12" s="77"/>
      <c r="M12" s="200"/>
      <c r="N12" s="200"/>
      <c r="O12" s="200"/>
      <c r="P12" s="200"/>
      <c r="Q12" s="200"/>
    </row>
    <row r="13" spans="1:17" x14ac:dyDescent="0.25">
      <c r="B13" s="17" t="s">
        <v>8</v>
      </c>
      <c r="C13" s="17"/>
      <c r="D13" s="18"/>
      <c r="E13" s="166" t="s">
        <v>9</v>
      </c>
      <c r="F13" s="166"/>
      <c r="G13" s="166"/>
      <c r="H13" s="166"/>
      <c r="I13" s="67">
        <f>COUNTA(A23:A52)-COUNTBLANK(D23:D52)</f>
        <v>0</v>
      </c>
      <c r="M13" s="200"/>
      <c r="N13" s="200"/>
      <c r="O13" s="200"/>
      <c r="P13" s="200"/>
      <c r="Q13" s="200"/>
    </row>
    <row r="14" spans="1:17" x14ac:dyDescent="0.25">
      <c r="E14" s="166" t="s">
        <v>10</v>
      </c>
      <c r="F14" s="166"/>
      <c r="G14" s="166"/>
      <c r="H14" s="166"/>
      <c r="I14" s="70">
        <f>IF(I13=0,0,COUNTIF(Q23:Q52,"anomalie")/I13)</f>
        <v>0</v>
      </c>
      <c r="M14" s="200"/>
      <c r="N14" s="200"/>
      <c r="O14" s="200"/>
      <c r="P14" s="200"/>
      <c r="Q14" s="200"/>
    </row>
    <row r="16" spans="1:17" ht="15.75" thickBot="1" x14ac:dyDescent="0.3">
      <c r="B16" s="214" t="s">
        <v>69</v>
      </c>
      <c r="C16" s="215"/>
      <c r="D16" s="51"/>
      <c r="E16" s="22"/>
      <c r="F16" s="22"/>
      <c r="G16" s="7"/>
      <c r="H16" s="7"/>
      <c r="I16" s="7"/>
      <c r="K16" s="2"/>
      <c r="L16" s="2"/>
      <c r="M16" s="2"/>
      <c r="N16" s="2"/>
    </row>
    <row r="17" spans="1:17" ht="28.15" customHeight="1" x14ac:dyDescent="0.25">
      <c r="A17" s="167"/>
      <c r="B17" s="170" t="s">
        <v>54</v>
      </c>
      <c r="C17" s="171"/>
      <c r="D17" s="171"/>
      <c r="E17" s="171"/>
      <c r="F17" s="171"/>
      <c r="G17" s="171"/>
      <c r="H17" s="171"/>
      <c r="I17" s="171"/>
      <c r="J17" s="172"/>
      <c r="K17" s="73" t="s">
        <v>56</v>
      </c>
      <c r="L17" s="73" t="s">
        <v>56</v>
      </c>
      <c r="M17" s="36" t="s">
        <v>56</v>
      </c>
      <c r="N17" s="36" t="s">
        <v>56</v>
      </c>
      <c r="O17" s="173" t="s">
        <v>157</v>
      </c>
      <c r="P17" s="173" t="s">
        <v>5</v>
      </c>
      <c r="Q17" s="176" t="s">
        <v>73</v>
      </c>
    </row>
    <row r="18" spans="1:17" ht="15" customHeight="1" x14ac:dyDescent="0.25">
      <c r="A18" s="168"/>
      <c r="B18" s="179" t="s">
        <v>12</v>
      </c>
      <c r="C18" s="182" t="s">
        <v>13</v>
      </c>
      <c r="D18" s="185" t="s">
        <v>154</v>
      </c>
      <c r="E18" s="223" t="s">
        <v>158</v>
      </c>
      <c r="F18" s="188" t="s">
        <v>151</v>
      </c>
      <c r="G18" s="188" t="s">
        <v>159</v>
      </c>
      <c r="H18" s="188" t="s">
        <v>156</v>
      </c>
      <c r="I18" s="188" t="s">
        <v>153</v>
      </c>
      <c r="J18" s="190" t="s">
        <v>184</v>
      </c>
      <c r="K18" s="193" t="s">
        <v>83</v>
      </c>
      <c r="L18" s="194"/>
      <c r="M18" s="194"/>
      <c r="N18" s="194"/>
      <c r="O18" s="174"/>
      <c r="P18" s="174"/>
      <c r="Q18" s="177"/>
    </row>
    <row r="19" spans="1:17" x14ac:dyDescent="0.25">
      <c r="A19" s="168"/>
      <c r="B19" s="180"/>
      <c r="C19" s="183"/>
      <c r="D19" s="186"/>
      <c r="E19" s="224"/>
      <c r="F19" s="174"/>
      <c r="G19" s="174"/>
      <c r="H19" s="174"/>
      <c r="I19" s="174"/>
      <c r="J19" s="191"/>
      <c r="K19" s="195"/>
      <c r="L19" s="196"/>
      <c r="M19" s="196"/>
      <c r="N19" s="196"/>
      <c r="O19" s="174"/>
      <c r="P19" s="174"/>
      <c r="Q19" s="177"/>
    </row>
    <row r="20" spans="1:17" ht="48" x14ac:dyDescent="0.25">
      <c r="A20" s="169"/>
      <c r="B20" s="181"/>
      <c r="C20" s="184"/>
      <c r="D20" s="187"/>
      <c r="E20" s="225"/>
      <c r="F20" s="189"/>
      <c r="G20" s="189"/>
      <c r="H20" s="189"/>
      <c r="I20" s="189"/>
      <c r="J20" s="192"/>
      <c r="K20" s="44" t="s">
        <v>64</v>
      </c>
      <c r="L20" s="26" t="s">
        <v>152</v>
      </c>
      <c r="M20" s="25" t="s">
        <v>71</v>
      </c>
      <c r="N20" s="37" t="s">
        <v>72</v>
      </c>
      <c r="O20" s="175"/>
      <c r="P20" s="175"/>
      <c r="Q20" s="178"/>
    </row>
    <row r="21" spans="1:17" x14ac:dyDescent="0.25">
      <c r="A21" s="122" t="s">
        <v>181</v>
      </c>
      <c r="B21" s="137">
        <v>141</v>
      </c>
      <c r="C21" s="133" t="s">
        <v>11</v>
      </c>
      <c r="D21" s="149" t="s">
        <v>204</v>
      </c>
      <c r="E21" s="138" t="s">
        <v>205</v>
      </c>
      <c r="F21" s="139" t="s">
        <v>126</v>
      </c>
      <c r="G21" s="109" t="s">
        <v>206</v>
      </c>
      <c r="H21" s="140">
        <v>429.8</v>
      </c>
      <c r="I21" s="135" t="str">
        <f>IF(ISNA(IF(AND($D$8="IDF",H21&gt;VLOOKUP(F21,[1]Critères!L:O,4,FALSE)),VLOOKUP(F21,[1]Critères!L:N,3,FALSE),IF(AND($D$8="I",H21&gt;VLOOKUP(F21,[1]Critères!L:P,5,FALSE)),VLOOKUP(F21,[1]Critères!L:N,3,FALSE),IF(AND($D$8="II",H21&gt;VLOOKUP(F21,[1]Critères!L:Q,6,FALSE)),VLOOKUP(F21,[1]Critères!L:N,3,FALSE),IF(AND($D$8="III",H21&gt;VLOOKUP(F21,[1]Critères!L:R,7,FALSE)),VLOOKUP(F21,[1]Critères!L:N,3,FALSE),"Absence d'avis ou visa préalable CBR requis"))))),"",IF(AND($D$8="IDF",H21&gt;VLOOKUP(F21,[1]Critères!L:O,4,FALSE)),VLOOKUP(F21,[1]Critères!L:N,3,FALSE),IF(AND($D$8="I",H21&gt;VLOOKUP(F21,[1]Critères!L:P,5,FALSE)),VLOOKUP(F21,[1]Critères!L:N,3,FALSE),IF(AND($D$8="II",H21&gt;VLOOKUP(F21,[1]Critères!L:Q,6,FALSE)),VLOOKUP(F21,[1]Critères!L:N,3,FALSE),IF(AND($D$8="III",H21&gt;VLOOKUP(F21,[1]Critères!L:R,7,FALSE)),VLOOKUP(F21,[1]Critères!L:N,3,FALSE),"Absence d'avis ou visa préalable CBR requis")))))</f>
        <v>Absence d'avis ou visa préalable CBR requis</v>
      </c>
      <c r="J21" s="115" t="s">
        <v>2</v>
      </c>
      <c r="K21" s="116" t="s">
        <v>15</v>
      </c>
      <c r="L21" s="116" t="s">
        <v>16</v>
      </c>
      <c r="M21" s="116" t="s">
        <v>14</v>
      </c>
      <c r="N21" s="116" t="s">
        <v>14</v>
      </c>
      <c r="O21" s="117">
        <f t="shared" ref="O21:O22" si="0">COUNTIF(K21:N21,"NC")</f>
        <v>1</v>
      </c>
      <c r="P21" s="118" t="s">
        <v>207</v>
      </c>
      <c r="Q21" s="117" t="str">
        <f t="shared" ref="Q21:Q22" si="1">IF(O21=0,"OK","Anomalie")</f>
        <v>Anomalie</v>
      </c>
    </row>
    <row r="22" spans="1:17" ht="36.75" x14ac:dyDescent="0.25">
      <c r="A22" s="122" t="s">
        <v>182</v>
      </c>
      <c r="B22" s="122">
        <v>230</v>
      </c>
      <c r="C22" s="109" t="s">
        <v>11</v>
      </c>
      <c r="D22" s="147">
        <v>1512598207</v>
      </c>
      <c r="E22" s="141" t="s">
        <v>205</v>
      </c>
      <c r="F22" s="126" t="s">
        <v>136</v>
      </c>
      <c r="G22" s="109" t="s">
        <v>208</v>
      </c>
      <c r="H22" s="146">
        <v>5500</v>
      </c>
      <c r="I22" s="142" t="str">
        <f>IF(ISNA(IF(AND($D$8="IDF",H22&gt;VLOOKUP(F22,[1]Critères!L:O,4,FALSE)),VLOOKUP(F22,[1]Critères!L:N,3,FALSE),IF(AND($D$8="I",H22&gt;VLOOKUP(F22,[1]Critères!L:P,5,FALSE)),VLOOKUP(F22,[1]Critères!L:N,3,FALSE),IF(AND($D$8="II",H22&gt;VLOOKUP(F22,[1]Critères!L:Q,6,FALSE)),VLOOKUP(F22,[1]Critères!L:N,3,FALSE),IF(AND($D$8="III",H22&gt;VLOOKUP(F22,[1]Critères!L:R,7,FALSE)),VLOOKUP(F22,[1]Critères!L:N,3,FALSE),"Absence d'avis ou visa préalable CBR requis"))))),"",IF(AND($D$8="IDF",H22&gt;VLOOKUP(F22,[1]Critères!L:O,4,FALSE)),VLOOKUP(F22,[1]Critères!L:N,3,FALSE),IF(AND($D$8="I",H22&gt;VLOOKUP(F22,[1]Critères!L:P,5,FALSE)),VLOOKUP(F22,[1]Critères!L:N,3,FALSE),IF(AND($D$8="II",H22&gt;VLOOKUP(F22,[1]Critères!L:Q,6,FALSE)),VLOOKUP(F22,[1]Critères!L:N,3,FALSE),IF(AND($D$8="III",H22&gt;VLOOKUP(F22,[1]Critères!L:R,7,FALSE)),VLOOKUP(F22,[1]Critères!L:N,3,FALSE),"Absence d'avis ou visa préalable CBR requis")))))</f>
        <v>Absence d'avis ou visa préalable CBR requis</v>
      </c>
      <c r="J22" s="109" t="s">
        <v>2</v>
      </c>
      <c r="K22" s="123" t="s">
        <v>14</v>
      </c>
      <c r="L22" s="123" t="s">
        <v>16</v>
      </c>
      <c r="M22" s="123" t="s">
        <v>15</v>
      </c>
      <c r="N22" s="123" t="s">
        <v>15</v>
      </c>
      <c r="O22" s="117">
        <f t="shared" si="0"/>
        <v>2</v>
      </c>
      <c r="P22" s="143" t="s">
        <v>209</v>
      </c>
      <c r="Q22" s="117" t="str">
        <f t="shared" si="1"/>
        <v>Anomalie</v>
      </c>
    </row>
    <row r="23" spans="1:17" x14ac:dyDescent="0.25">
      <c r="A23" s="52">
        <v>1</v>
      </c>
      <c r="B23" s="53">
        <v>139</v>
      </c>
      <c r="C23" s="53" t="s">
        <v>55</v>
      </c>
      <c r="D23" s="95" t="str">
        <f>IF('Q1 - Imputations EJ Académie'!D22="","",'Q1 - Imputations EJ Académie'!D22)</f>
        <v/>
      </c>
      <c r="E23" s="95" t="str">
        <f>IF('Q1 - Imputations EJ Académie'!E22="","",'Q1 - Imputations EJ Académie'!E22)</f>
        <v/>
      </c>
      <c r="F23" s="8"/>
      <c r="G23" s="96" t="str">
        <f>IF('Q1 - Imputations EJ Académie'!G22="","",'Q1 - Imputations EJ Académie'!G22)</f>
        <v/>
      </c>
      <c r="H23" s="106" t="str">
        <f>IF('Q1 - Imputations EJ Académie'!H22="","",'Q1 - Imputations EJ Académie'!H22)</f>
        <v/>
      </c>
      <c r="I23" s="95" t="str">
        <f>IF(ISNA(IF(AND($D$8="IDF",H23&gt;VLOOKUP(F23,Critères!L:O,4,FALSE)),VLOOKUP(F23,Critères!L:N,3,FALSE),IF(AND($D$8="I",H23&gt;VLOOKUP(F23,Critères!L:P,5,FALSE)),VLOOKUP(F23,Critères!L:N,3,FALSE),IF(AND($D$8="II",H23&gt;VLOOKUP(F23,Critères!L:Q,6,FALSE)),VLOOKUP(F23,Critères!L:N,3,FALSE),IF(AND($D$8="III",H23&gt;VLOOKUP(F23,Critères!L:R,7,FALSE)),VLOOKUP(F23,Critères!L:N,3,FALSE),"Absence d'avis ou visa préalable CBR requis"))))),"",IF(AND($D$8="IDF",H23&gt;VLOOKUP(F23,Critères!L:O,4,FALSE)),VLOOKUP(F23,Critères!L:N,3,FALSE),IF(AND($D$8="I",H23&gt;VLOOKUP(F23,Critères!L:P,5,FALSE)),VLOOKUP(F23,Critères!L:N,3,FALSE),IF(AND($D$8="II",H23&gt;VLOOKUP(F23,Critères!L:Q,6,FALSE)),VLOOKUP(F23,Critères!L:N,3,FALSE),IF(AND($D$8="III",H23&gt;VLOOKUP(F23,Critères!L:R,7,FALSE)),VLOOKUP(F23,Critères!L:N,3,FALSE),"Absence d'avis ou visa préalable CBR requis")))))</f>
        <v/>
      </c>
      <c r="J23" s="57" t="s">
        <v>2</v>
      </c>
      <c r="K23" s="20"/>
      <c r="L23" s="20"/>
      <c r="M23" s="20"/>
      <c r="N23" s="20"/>
      <c r="O23" s="69">
        <f t="shared" ref="O23:O52" si="2">COUNTIF(K23:N23,"NC")</f>
        <v>0</v>
      </c>
      <c r="P23" s="10"/>
      <c r="Q23" s="69" t="str">
        <f>IF(O23=0,"OK","Anomalie")</f>
        <v>OK</v>
      </c>
    </row>
    <row r="24" spans="1:17" x14ac:dyDescent="0.25">
      <c r="A24" s="52">
        <v>2</v>
      </c>
      <c r="B24" s="53">
        <v>139</v>
      </c>
      <c r="C24" s="53" t="s">
        <v>55</v>
      </c>
      <c r="D24" s="95" t="str">
        <f>IF('Q1 - Imputations EJ Académie'!D23="","",'Q1 - Imputations EJ Académie'!D23)</f>
        <v/>
      </c>
      <c r="E24" s="95" t="str">
        <f>IF('Q1 - Imputations EJ Académie'!E23="","",'Q1 - Imputations EJ Académie'!E23)</f>
        <v/>
      </c>
      <c r="F24" s="8"/>
      <c r="G24" s="96" t="str">
        <f>IF('Q1 - Imputations EJ Académie'!G23="","",'Q1 - Imputations EJ Académie'!G23)</f>
        <v/>
      </c>
      <c r="H24" s="106" t="str">
        <f>IF('Q1 - Imputations EJ Académie'!H23="","",'Q1 - Imputations EJ Académie'!H23)</f>
        <v/>
      </c>
      <c r="I24" s="95"/>
      <c r="J24" s="58" t="s">
        <v>2</v>
      </c>
      <c r="K24" s="20"/>
      <c r="L24" s="20"/>
      <c r="M24" s="20"/>
      <c r="N24" s="20"/>
      <c r="O24" s="69">
        <f t="shared" si="2"/>
        <v>0</v>
      </c>
      <c r="P24" s="9"/>
      <c r="Q24" s="69" t="str">
        <f t="shared" ref="Q24:Q52" si="3">IF(O24=0,"OK","Anomalie")</f>
        <v>OK</v>
      </c>
    </row>
    <row r="25" spans="1:17" x14ac:dyDescent="0.25">
      <c r="A25" s="52">
        <v>3</v>
      </c>
      <c r="B25" s="53">
        <v>139</v>
      </c>
      <c r="C25" s="53" t="s">
        <v>55</v>
      </c>
      <c r="D25" s="95" t="str">
        <f>IF('Q1 - Imputations EJ Académie'!D24="","",'Q1 - Imputations EJ Académie'!D24)</f>
        <v/>
      </c>
      <c r="E25" s="95" t="str">
        <f>IF('Q1 - Imputations EJ Académie'!E24="","",'Q1 - Imputations EJ Académie'!E24)</f>
        <v/>
      </c>
      <c r="F25" s="8"/>
      <c r="G25" s="96" t="str">
        <f>IF('Q1 - Imputations EJ Académie'!G24="","",'Q1 - Imputations EJ Académie'!G24)</f>
        <v/>
      </c>
      <c r="H25" s="106" t="str">
        <f>IF('Q1 - Imputations EJ Académie'!H24="","",'Q1 - Imputations EJ Académie'!H24)</f>
        <v/>
      </c>
      <c r="I25" s="95"/>
      <c r="J25" s="58" t="s">
        <v>2</v>
      </c>
      <c r="K25" s="20"/>
      <c r="L25" s="20"/>
      <c r="M25" s="20"/>
      <c r="N25" s="20"/>
      <c r="O25" s="69">
        <f t="shared" si="2"/>
        <v>0</v>
      </c>
      <c r="P25" s="9"/>
      <c r="Q25" s="69" t="str">
        <f t="shared" si="3"/>
        <v>OK</v>
      </c>
    </row>
    <row r="26" spans="1:17" x14ac:dyDescent="0.25">
      <c r="A26" s="52">
        <v>4</v>
      </c>
      <c r="B26" s="53">
        <v>139</v>
      </c>
      <c r="C26" s="53" t="s">
        <v>75</v>
      </c>
      <c r="D26" s="95" t="str">
        <f>IF('Q1 - Imputations EJ Académie'!D25="","",'Q1 - Imputations EJ Académie'!D25)</f>
        <v/>
      </c>
      <c r="E26" s="95" t="str">
        <f>IF('Q1 - Imputations EJ Académie'!E25="","",'Q1 - Imputations EJ Académie'!E25)</f>
        <v/>
      </c>
      <c r="F26" s="8"/>
      <c r="G26" s="96" t="str">
        <f>IF('Q1 - Imputations EJ Académie'!G25="","",'Q1 - Imputations EJ Académie'!G25)</f>
        <v/>
      </c>
      <c r="H26" s="106" t="str">
        <f>IF('Q1 - Imputations EJ Académie'!H25="","",'Q1 - Imputations EJ Académie'!H25)</f>
        <v/>
      </c>
      <c r="I26" s="95"/>
      <c r="J26" s="58" t="s">
        <v>2</v>
      </c>
      <c r="K26" s="20"/>
      <c r="L26" s="20"/>
      <c r="M26" s="20"/>
      <c r="N26" s="20"/>
      <c r="O26" s="69">
        <f t="shared" si="2"/>
        <v>0</v>
      </c>
      <c r="P26" s="9"/>
      <c r="Q26" s="69" t="str">
        <f t="shared" si="3"/>
        <v>OK</v>
      </c>
    </row>
    <row r="27" spans="1:17" x14ac:dyDescent="0.25">
      <c r="A27" s="52">
        <v>5</v>
      </c>
      <c r="B27" s="53">
        <v>139</v>
      </c>
      <c r="C27" s="53" t="s">
        <v>75</v>
      </c>
      <c r="D27" s="95" t="str">
        <f>IF('Q1 - Imputations EJ Académie'!D26="","",'Q1 - Imputations EJ Académie'!D26)</f>
        <v/>
      </c>
      <c r="E27" s="95" t="str">
        <f>IF('Q1 - Imputations EJ Académie'!E26="","",'Q1 - Imputations EJ Académie'!E26)</f>
        <v/>
      </c>
      <c r="F27" s="8"/>
      <c r="G27" s="96" t="str">
        <f>IF('Q1 - Imputations EJ Académie'!G26="","",'Q1 - Imputations EJ Académie'!G26)</f>
        <v/>
      </c>
      <c r="H27" s="106" t="str">
        <f>IF('Q1 - Imputations EJ Académie'!H26="","",'Q1 - Imputations EJ Académie'!H26)</f>
        <v/>
      </c>
      <c r="I27" s="95"/>
      <c r="J27" s="58" t="s">
        <v>2</v>
      </c>
      <c r="K27" s="20"/>
      <c r="L27" s="20"/>
      <c r="M27" s="20"/>
      <c r="N27" s="20"/>
      <c r="O27" s="69">
        <f t="shared" si="2"/>
        <v>0</v>
      </c>
      <c r="P27" s="9"/>
      <c r="Q27" s="69" t="str">
        <f t="shared" si="3"/>
        <v>OK</v>
      </c>
    </row>
    <row r="28" spans="1:17" x14ac:dyDescent="0.25">
      <c r="A28" s="52">
        <v>6</v>
      </c>
      <c r="B28" s="53">
        <v>139</v>
      </c>
      <c r="C28" s="53" t="s">
        <v>75</v>
      </c>
      <c r="D28" s="95" t="str">
        <f>IF('Q1 - Imputations EJ Académie'!D27="","",'Q1 - Imputations EJ Académie'!D27)</f>
        <v/>
      </c>
      <c r="E28" s="95" t="str">
        <f>IF('Q1 - Imputations EJ Académie'!E27="","",'Q1 - Imputations EJ Académie'!E27)</f>
        <v/>
      </c>
      <c r="F28" s="8"/>
      <c r="G28" s="96" t="str">
        <f>IF('Q1 - Imputations EJ Académie'!G27="","",'Q1 - Imputations EJ Académie'!G27)</f>
        <v/>
      </c>
      <c r="H28" s="106" t="str">
        <f>IF('Q1 - Imputations EJ Académie'!H27="","",'Q1 - Imputations EJ Académie'!H27)</f>
        <v/>
      </c>
      <c r="I28" s="95"/>
      <c r="J28" s="58" t="s">
        <v>2</v>
      </c>
      <c r="K28" s="20"/>
      <c r="L28" s="20"/>
      <c r="M28" s="20"/>
      <c r="N28" s="20"/>
      <c r="O28" s="69">
        <f t="shared" si="2"/>
        <v>0</v>
      </c>
      <c r="P28" s="9"/>
      <c r="Q28" s="69" t="str">
        <f t="shared" si="3"/>
        <v>OK</v>
      </c>
    </row>
    <row r="29" spans="1:17" x14ac:dyDescent="0.25">
      <c r="A29" s="52">
        <v>7</v>
      </c>
      <c r="B29" s="53">
        <v>140</v>
      </c>
      <c r="C29" s="53" t="s">
        <v>55</v>
      </c>
      <c r="D29" s="95" t="str">
        <f>IF('Q1 - Imputations EJ Académie'!D28="","",'Q1 - Imputations EJ Académie'!D28)</f>
        <v/>
      </c>
      <c r="E29" s="95" t="str">
        <f>IF('Q1 - Imputations EJ Académie'!E28="","",'Q1 - Imputations EJ Académie'!E28)</f>
        <v/>
      </c>
      <c r="F29" s="8"/>
      <c r="G29" s="96" t="str">
        <f>IF('Q1 - Imputations EJ Académie'!G28="","",'Q1 - Imputations EJ Académie'!G28)</f>
        <v/>
      </c>
      <c r="H29" s="106" t="str">
        <f>IF('Q1 - Imputations EJ Académie'!H28="","",'Q1 - Imputations EJ Académie'!H28)</f>
        <v/>
      </c>
      <c r="I29" s="95"/>
      <c r="J29" s="58" t="s">
        <v>2</v>
      </c>
      <c r="K29" s="20"/>
      <c r="L29" s="20"/>
      <c r="M29" s="20"/>
      <c r="N29" s="20"/>
      <c r="O29" s="69">
        <f t="shared" si="2"/>
        <v>0</v>
      </c>
      <c r="P29" s="9"/>
      <c r="Q29" s="69" t="str">
        <f t="shared" si="3"/>
        <v>OK</v>
      </c>
    </row>
    <row r="30" spans="1:17" x14ac:dyDescent="0.25">
      <c r="A30" s="52">
        <v>8</v>
      </c>
      <c r="B30" s="53">
        <v>140</v>
      </c>
      <c r="C30" s="53" t="s">
        <v>55</v>
      </c>
      <c r="D30" s="95" t="str">
        <f>IF('Q1 - Imputations EJ Académie'!D29="","",'Q1 - Imputations EJ Académie'!D29)</f>
        <v/>
      </c>
      <c r="E30" s="95" t="str">
        <f>IF('Q1 - Imputations EJ Académie'!E29="","",'Q1 - Imputations EJ Académie'!E29)</f>
        <v/>
      </c>
      <c r="F30" s="8"/>
      <c r="G30" s="96" t="str">
        <f>IF('Q1 - Imputations EJ Académie'!G29="","",'Q1 - Imputations EJ Académie'!G29)</f>
        <v/>
      </c>
      <c r="H30" s="106" t="str">
        <f>IF('Q1 - Imputations EJ Académie'!H29="","",'Q1 - Imputations EJ Académie'!H29)</f>
        <v/>
      </c>
      <c r="I30" s="95"/>
      <c r="J30" s="58" t="s">
        <v>2</v>
      </c>
      <c r="K30" s="20"/>
      <c r="L30" s="20"/>
      <c r="M30" s="20"/>
      <c r="N30" s="20"/>
      <c r="O30" s="69">
        <f t="shared" si="2"/>
        <v>0</v>
      </c>
      <c r="P30" s="9"/>
      <c r="Q30" s="69" t="str">
        <f t="shared" si="3"/>
        <v>OK</v>
      </c>
    </row>
    <row r="31" spans="1:17" x14ac:dyDescent="0.25">
      <c r="A31" s="52">
        <v>9</v>
      </c>
      <c r="B31" s="53">
        <v>140</v>
      </c>
      <c r="C31" s="53" t="s">
        <v>55</v>
      </c>
      <c r="D31" s="95" t="str">
        <f>IF('Q1 - Imputations EJ Académie'!D30="","",'Q1 - Imputations EJ Académie'!D30)</f>
        <v/>
      </c>
      <c r="E31" s="95" t="str">
        <f>IF('Q1 - Imputations EJ Académie'!E30="","",'Q1 - Imputations EJ Académie'!E30)</f>
        <v/>
      </c>
      <c r="F31" s="8"/>
      <c r="G31" s="96" t="str">
        <f>IF('Q1 - Imputations EJ Académie'!G30="","",'Q1 - Imputations EJ Académie'!G30)</f>
        <v/>
      </c>
      <c r="H31" s="106" t="str">
        <f>IF('Q1 - Imputations EJ Académie'!H30="","",'Q1 - Imputations EJ Académie'!H30)</f>
        <v/>
      </c>
      <c r="I31" s="95"/>
      <c r="J31" s="58" t="s">
        <v>2</v>
      </c>
      <c r="K31" s="20"/>
      <c r="L31" s="20"/>
      <c r="M31" s="20"/>
      <c r="N31" s="20"/>
      <c r="O31" s="69">
        <f t="shared" si="2"/>
        <v>0</v>
      </c>
      <c r="P31" s="9"/>
      <c r="Q31" s="69" t="str">
        <f t="shared" si="3"/>
        <v>OK</v>
      </c>
    </row>
    <row r="32" spans="1:17" x14ac:dyDescent="0.25">
      <c r="A32" s="52">
        <v>10</v>
      </c>
      <c r="B32" s="53">
        <v>140</v>
      </c>
      <c r="C32" s="53" t="s">
        <v>11</v>
      </c>
      <c r="D32" s="95" t="str">
        <f>IF('Q1 - Imputations EJ Académie'!D31="","",'Q1 - Imputations EJ Académie'!D31)</f>
        <v/>
      </c>
      <c r="E32" s="95" t="str">
        <f>IF('Q1 - Imputations EJ Académie'!E31="","",'Q1 - Imputations EJ Académie'!E31)</f>
        <v/>
      </c>
      <c r="F32" s="8"/>
      <c r="G32" s="96" t="str">
        <f>IF('Q1 - Imputations EJ Académie'!G31="","",'Q1 - Imputations EJ Académie'!G31)</f>
        <v/>
      </c>
      <c r="H32" s="106" t="str">
        <f>IF('Q1 - Imputations EJ Académie'!H31="","",'Q1 - Imputations EJ Académie'!H31)</f>
        <v/>
      </c>
      <c r="I32" s="95"/>
      <c r="J32" s="58" t="s">
        <v>2</v>
      </c>
      <c r="K32" s="20"/>
      <c r="L32" s="20"/>
      <c r="M32" s="20"/>
      <c r="N32" s="20"/>
      <c r="O32" s="69">
        <f t="shared" si="2"/>
        <v>0</v>
      </c>
      <c r="P32" s="9"/>
      <c r="Q32" s="69" t="str">
        <f t="shared" si="3"/>
        <v>OK</v>
      </c>
    </row>
    <row r="33" spans="1:17" x14ac:dyDescent="0.25">
      <c r="A33" s="52">
        <v>11</v>
      </c>
      <c r="B33" s="53">
        <v>140</v>
      </c>
      <c r="C33" s="53" t="s">
        <v>11</v>
      </c>
      <c r="D33" s="95" t="str">
        <f>IF('Q1 - Imputations EJ Académie'!D32="","",'Q1 - Imputations EJ Académie'!D32)</f>
        <v/>
      </c>
      <c r="E33" s="95" t="str">
        <f>IF('Q1 - Imputations EJ Académie'!E32="","",'Q1 - Imputations EJ Académie'!E32)</f>
        <v/>
      </c>
      <c r="F33" s="8"/>
      <c r="G33" s="96" t="str">
        <f>IF('Q1 - Imputations EJ Académie'!G32="","",'Q1 - Imputations EJ Académie'!G32)</f>
        <v/>
      </c>
      <c r="H33" s="106" t="str">
        <f>IF('Q1 - Imputations EJ Académie'!H32="","",'Q1 - Imputations EJ Académie'!H32)</f>
        <v/>
      </c>
      <c r="I33" s="95"/>
      <c r="J33" s="58" t="s">
        <v>2</v>
      </c>
      <c r="K33" s="20"/>
      <c r="L33" s="20"/>
      <c r="M33" s="20"/>
      <c r="N33" s="20"/>
      <c r="O33" s="69">
        <f t="shared" si="2"/>
        <v>0</v>
      </c>
      <c r="P33" s="9"/>
      <c r="Q33" s="69" t="str">
        <f t="shared" si="3"/>
        <v>OK</v>
      </c>
    </row>
    <row r="34" spans="1:17" x14ac:dyDescent="0.25">
      <c r="A34" s="52">
        <v>12</v>
      </c>
      <c r="B34" s="53">
        <v>140</v>
      </c>
      <c r="C34" s="53" t="s">
        <v>11</v>
      </c>
      <c r="D34" s="95" t="str">
        <f>IF('Q1 - Imputations EJ Académie'!D33="","",'Q1 - Imputations EJ Académie'!D33)</f>
        <v/>
      </c>
      <c r="E34" s="95" t="str">
        <f>IF('Q1 - Imputations EJ Académie'!E33="","",'Q1 - Imputations EJ Académie'!E33)</f>
        <v/>
      </c>
      <c r="F34" s="8"/>
      <c r="G34" s="96" t="str">
        <f>IF('Q1 - Imputations EJ Académie'!G33="","",'Q1 - Imputations EJ Académie'!G33)</f>
        <v/>
      </c>
      <c r="H34" s="106" t="str">
        <f>IF('Q1 - Imputations EJ Académie'!H33="","",'Q1 - Imputations EJ Académie'!H33)</f>
        <v/>
      </c>
      <c r="I34" s="95"/>
      <c r="J34" s="58" t="s">
        <v>2</v>
      </c>
      <c r="K34" s="20"/>
      <c r="L34" s="20"/>
      <c r="M34" s="20"/>
      <c r="N34" s="20"/>
      <c r="O34" s="69">
        <f t="shared" si="2"/>
        <v>0</v>
      </c>
      <c r="P34" s="9"/>
      <c r="Q34" s="69" t="str">
        <f t="shared" si="3"/>
        <v>OK</v>
      </c>
    </row>
    <row r="35" spans="1:17" x14ac:dyDescent="0.25">
      <c r="A35" s="52">
        <v>13</v>
      </c>
      <c r="B35" s="52">
        <v>141</v>
      </c>
      <c r="C35" s="53" t="s">
        <v>55</v>
      </c>
      <c r="D35" s="95" t="str">
        <f>IF('Q1 - Imputations EJ Académie'!D34="","",'Q1 - Imputations EJ Académie'!D34)</f>
        <v/>
      </c>
      <c r="E35" s="95" t="str">
        <f>IF('Q1 - Imputations EJ Académie'!E34="","",'Q1 - Imputations EJ Académie'!E34)</f>
        <v/>
      </c>
      <c r="F35" s="8"/>
      <c r="G35" s="96" t="str">
        <f>IF('Q1 - Imputations EJ Académie'!G34="","",'Q1 - Imputations EJ Académie'!G34)</f>
        <v/>
      </c>
      <c r="H35" s="106" t="str">
        <f>IF('Q1 - Imputations EJ Académie'!H34="","",'Q1 - Imputations EJ Académie'!H34)</f>
        <v/>
      </c>
      <c r="I35" s="95"/>
      <c r="J35" s="58" t="s">
        <v>2</v>
      </c>
      <c r="K35" s="20"/>
      <c r="L35" s="20"/>
      <c r="M35" s="20"/>
      <c r="N35" s="20"/>
      <c r="O35" s="69">
        <f t="shared" si="2"/>
        <v>0</v>
      </c>
      <c r="P35" s="9"/>
      <c r="Q35" s="69" t="str">
        <f t="shared" si="3"/>
        <v>OK</v>
      </c>
    </row>
    <row r="36" spans="1:17" x14ac:dyDescent="0.25">
      <c r="A36" s="52">
        <v>14</v>
      </c>
      <c r="B36" s="52">
        <v>141</v>
      </c>
      <c r="C36" s="53" t="s">
        <v>55</v>
      </c>
      <c r="D36" s="95" t="str">
        <f>IF('Q1 - Imputations EJ Académie'!D35="","",'Q1 - Imputations EJ Académie'!D35)</f>
        <v/>
      </c>
      <c r="E36" s="95" t="str">
        <f>IF('Q1 - Imputations EJ Académie'!E35="","",'Q1 - Imputations EJ Académie'!E35)</f>
        <v/>
      </c>
      <c r="F36" s="8"/>
      <c r="G36" s="96" t="str">
        <f>IF('Q1 - Imputations EJ Académie'!G35="","",'Q1 - Imputations EJ Académie'!G35)</f>
        <v/>
      </c>
      <c r="H36" s="106" t="str">
        <f>IF('Q1 - Imputations EJ Académie'!H35="","",'Q1 - Imputations EJ Académie'!H35)</f>
        <v/>
      </c>
      <c r="I36" s="95"/>
      <c r="J36" s="58" t="s">
        <v>2</v>
      </c>
      <c r="K36" s="20"/>
      <c r="L36" s="20"/>
      <c r="M36" s="20"/>
      <c r="N36" s="20"/>
      <c r="O36" s="69">
        <f t="shared" si="2"/>
        <v>0</v>
      </c>
      <c r="P36" s="9"/>
      <c r="Q36" s="69" t="str">
        <f t="shared" si="3"/>
        <v>OK</v>
      </c>
    </row>
    <row r="37" spans="1:17" x14ac:dyDescent="0.25">
      <c r="A37" s="52">
        <v>15</v>
      </c>
      <c r="B37" s="52">
        <v>141</v>
      </c>
      <c r="C37" s="53" t="s">
        <v>55</v>
      </c>
      <c r="D37" s="95" t="str">
        <f>IF('Q1 - Imputations EJ Académie'!D36="","",'Q1 - Imputations EJ Académie'!D36)</f>
        <v/>
      </c>
      <c r="E37" s="95" t="str">
        <f>IF('Q1 - Imputations EJ Académie'!E36="","",'Q1 - Imputations EJ Académie'!E36)</f>
        <v/>
      </c>
      <c r="F37" s="8"/>
      <c r="G37" s="96" t="str">
        <f>IF('Q1 - Imputations EJ Académie'!G36="","",'Q1 - Imputations EJ Académie'!G36)</f>
        <v/>
      </c>
      <c r="H37" s="106" t="str">
        <f>IF('Q1 - Imputations EJ Académie'!H36="","",'Q1 - Imputations EJ Académie'!H36)</f>
        <v/>
      </c>
      <c r="I37" s="95"/>
      <c r="J37" s="58" t="s">
        <v>2</v>
      </c>
      <c r="K37" s="20"/>
      <c r="L37" s="20"/>
      <c r="M37" s="20"/>
      <c r="N37" s="20"/>
      <c r="O37" s="69">
        <f t="shared" si="2"/>
        <v>0</v>
      </c>
      <c r="P37" s="9"/>
      <c r="Q37" s="69" t="str">
        <f t="shared" si="3"/>
        <v>OK</v>
      </c>
    </row>
    <row r="38" spans="1:17" x14ac:dyDescent="0.25">
      <c r="A38" s="52">
        <v>16</v>
      </c>
      <c r="B38" s="52">
        <v>141</v>
      </c>
      <c r="C38" s="53" t="s">
        <v>55</v>
      </c>
      <c r="D38" s="95" t="str">
        <f>IF('Q1 - Imputations EJ Académie'!D37="","",'Q1 - Imputations EJ Académie'!D37)</f>
        <v/>
      </c>
      <c r="E38" s="95" t="str">
        <f>IF('Q1 - Imputations EJ Académie'!E37="","",'Q1 - Imputations EJ Académie'!E37)</f>
        <v/>
      </c>
      <c r="F38" s="8"/>
      <c r="G38" s="96" t="str">
        <f>IF('Q1 - Imputations EJ Académie'!G37="","",'Q1 - Imputations EJ Académie'!G37)</f>
        <v/>
      </c>
      <c r="H38" s="106" t="str">
        <f>IF('Q1 - Imputations EJ Académie'!H37="","",'Q1 - Imputations EJ Académie'!H37)</f>
        <v/>
      </c>
      <c r="I38" s="95"/>
      <c r="J38" s="58" t="s">
        <v>2</v>
      </c>
      <c r="K38" s="20"/>
      <c r="L38" s="20"/>
      <c r="M38" s="20"/>
      <c r="N38" s="20"/>
      <c r="O38" s="69">
        <f t="shared" si="2"/>
        <v>0</v>
      </c>
      <c r="P38" s="9"/>
      <c r="Q38" s="69" t="str">
        <f t="shared" si="3"/>
        <v>OK</v>
      </c>
    </row>
    <row r="39" spans="1:17" x14ac:dyDescent="0.25">
      <c r="A39" s="52">
        <v>17</v>
      </c>
      <c r="B39" s="52">
        <v>141</v>
      </c>
      <c r="C39" s="53" t="s">
        <v>11</v>
      </c>
      <c r="D39" s="95" t="str">
        <f>IF('Q1 - Imputations EJ Académie'!D38="","",'Q1 - Imputations EJ Académie'!D38)</f>
        <v/>
      </c>
      <c r="E39" s="95" t="str">
        <f>IF('Q1 - Imputations EJ Académie'!E38="","",'Q1 - Imputations EJ Académie'!E38)</f>
        <v/>
      </c>
      <c r="F39" s="8"/>
      <c r="G39" s="96" t="str">
        <f>IF('Q1 - Imputations EJ Académie'!G38="","",'Q1 - Imputations EJ Académie'!G38)</f>
        <v/>
      </c>
      <c r="H39" s="106" t="str">
        <f>IF('Q1 - Imputations EJ Académie'!H38="","",'Q1 - Imputations EJ Académie'!H38)</f>
        <v/>
      </c>
      <c r="I39" s="95"/>
      <c r="J39" s="58" t="s">
        <v>2</v>
      </c>
      <c r="K39" s="20"/>
      <c r="L39" s="20"/>
      <c r="M39" s="20"/>
      <c r="N39" s="20"/>
      <c r="O39" s="69">
        <f t="shared" si="2"/>
        <v>0</v>
      </c>
      <c r="P39" s="24"/>
      <c r="Q39" s="69" t="str">
        <f t="shared" si="3"/>
        <v>OK</v>
      </c>
    </row>
    <row r="40" spans="1:17" x14ac:dyDescent="0.25">
      <c r="A40" s="52">
        <v>18</v>
      </c>
      <c r="B40" s="52">
        <v>141</v>
      </c>
      <c r="C40" s="53" t="s">
        <v>11</v>
      </c>
      <c r="D40" s="95" t="str">
        <f>IF('Q1 - Imputations EJ Académie'!D39="","",'Q1 - Imputations EJ Académie'!D39)</f>
        <v/>
      </c>
      <c r="E40" s="95" t="str">
        <f>IF('Q1 - Imputations EJ Académie'!E39="","",'Q1 - Imputations EJ Académie'!E39)</f>
        <v/>
      </c>
      <c r="F40" s="8"/>
      <c r="G40" s="96" t="str">
        <f>IF('Q1 - Imputations EJ Académie'!G39="","",'Q1 - Imputations EJ Académie'!G39)</f>
        <v/>
      </c>
      <c r="H40" s="106" t="str">
        <f>IF('Q1 - Imputations EJ Académie'!H39="","",'Q1 - Imputations EJ Académie'!H39)</f>
        <v/>
      </c>
      <c r="I40" s="95"/>
      <c r="J40" s="58" t="s">
        <v>2</v>
      </c>
      <c r="K40" s="20"/>
      <c r="L40" s="20"/>
      <c r="M40" s="20"/>
      <c r="N40" s="20"/>
      <c r="O40" s="69">
        <f t="shared" si="2"/>
        <v>0</v>
      </c>
      <c r="P40" s="9"/>
      <c r="Q40" s="69" t="str">
        <f t="shared" si="3"/>
        <v>OK</v>
      </c>
    </row>
    <row r="41" spans="1:17" x14ac:dyDescent="0.25">
      <c r="A41" s="52">
        <v>19</v>
      </c>
      <c r="B41" s="52">
        <v>141</v>
      </c>
      <c r="C41" s="53" t="s">
        <v>11</v>
      </c>
      <c r="D41" s="95" t="str">
        <f>IF('Q1 - Imputations EJ Académie'!D40="","",'Q1 - Imputations EJ Académie'!D40)</f>
        <v/>
      </c>
      <c r="E41" s="95" t="str">
        <f>IF('Q1 - Imputations EJ Académie'!E40="","",'Q1 - Imputations EJ Académie'!E40)</f>
        <v/>
      </c>
      <c r="F41" s="8"/>
      <c r="G41" s="96" t="str">
        <f>IF('Q1 - Imputations EJ Académie'!G40="","",'Q1 - Imputations EJ Académie'!G40)</f>
        <v/>
      </c>
      <c r="H41" s="106" t="str">
        <f>IF('Q1 - Imputations EJ Académie'!H40="","",'Q1 - Imputations EJ Académie'!H40)</f>
        <v/>
      </c>
      <c r="I41" s="95"/>
      <c r="J41" s="58" t="s">
        <v>2</v>
      </c>
      <c r="K41" s="20"/>
      <c r="L41" s="20"/>
      <c r="M41" s="20"/>
      <c r="N41" s="20"/>
      <c r="O41" s="69">
        <f t="shared" si="2"/>
        <v>0</v>
      </c>
      <c r="P41" s="9"/>
      <c r="Q41" s="69" t="str">
        <f t="shared" si="3"/>
        <v>OK</v>
      </c>
    </row>
    <row r="42" spans="1:17" x14ac:dyDescent="0.25">
      <c r="A42" s="52">
        <v>20</v>
      </c>
      <c r="B42" s="52">
        <v>141</v>
      </c>
      <c r="C42" s="53" t="s">
        <v>11</v>
      </c>
      <c r="D42" s="95" t="str">
        <f>IF('Q1 - Imputations EJ Académie'!D41="","",'Q1 - Imputations EJ Académie'!D41)</f>
        <v/>
      </c>
      <c r="E42" s="95" t="str">
        <f>IF('Q1 - Imputations EJ Académie'!E41="","",'Q1 - Imputations EJ Académie'!E41)</f>
        <v/>
      </c>
      <c r="F42" s="8"/>
      <c r="G42" s="96" t="str">
        <f>IF('Q1 - Imputations EJ Académie'!G41="","",'Q1 - Imputations EJ Académie'!G41)</f>
        <v/>
      </c>
      <c r="H42" s="106" t="str">
        <f>IF('Q1 - Imputations EJ Académie'!H41="","",'Q1 - Imputations EJ Académie'!H41)</f>
        <v/>
      </c>
      <c r="I42" s="95"/>
      <c r="J42" s="58" t="s">
        <v>2</v>
      </c>
      <c r="K42" s="20"/>
      <c r="L42" s="20"/>
      <c r="M42" s="20"/>
      <c r="N42" s="20"/>
      <c r="O42" s="69">
        <f t="shared" si="2"/>
        <v>0</v>
      </c>
      <c r="P42" s="9"/>
      <c r="Q42" s="69" t="str">
        <f t="shared" si="3"/>
        <v>OK</v>
      </c>
    </row>
    <row r="43" spans="1:17" x14ac:dyDescent="0.25">
      <c r="A43" s="52">
        <v>21</v>
      </c>
      <c r="B43" s="52">
        <v>141</v>
      </c>
      <c r="C43" s="53" t="s">
        <v>11</v>
      </c>
      <c r="D43" s="95" t="str">
        <f>IF('Q1 - Imputations EJ Académie'!D42="","",'Q1 - Imputations EJ Académie'!D42)</f>
        <v/>
      </c>
      <c r="E43" s="95" t="str">
        <f>IF('Q1 - Imputations EJ Académie'!E42="","",'Q1 - Imputations EJ Académie'!E42)</f>
        <v/>
      </c>
      <c r="F43" s="8"/>
      <c r="G43" s="96" t="str">
        <f>IF('Q1 - Imputations EJ Académie'!G42="","",'Q1 - Imputations EJ Académie'!G42)</f>
        <v/>
      </c>
      <c r="H43" s="106" t="str">
        <f>IF('Q1 - Imputations EJ Académie'!H42="","",'Q1 - Imputations EJ Académie'!H42)</f>
        <v/>
      </c>
      <c r="I43" s="95"/>
      <c r="J43" s="58" t="s">
        <v>2</v>
      </c>
      <c r="K43" s="20"/>
      <c r="L43" s="20"/>
      <c r="M43" s="20"/>
      <c r="N43" s="20"/>
      <c r="O43" s="69">
        <f t="shared" si="2"/>
        <v>0</v>
      </c>
      <c r="P43" s="9"/>
      <c r="Q43" s="69" t="str">
        <f t="shared" si="3"/>
        <v>OK</v>
      </c>
    </row>
    <row r="44" spans="1:17" x14ac:dyDescent="0.25">
      <c r="A44" s="52">
        <v>22</v>
      </c>
      <c r="B44" s="52">
        <v>230</v>
      </c>
      <c r="C44" s="53" t="s">
        <v>55</v>
      </c>
      <c r="D44" s="95" t="str">
        <f>IF('Q1 - Imputations EJ Académie'!D43="","",'Q1 - Imputations EJ Académie'!D43)</f>
        <v/>
      </c>
      <c r="E44" s="95" t="str">
        <f>IF('Q1 - Imputations EJ Académie'!E43="","",'Q1 - Imputations EJ Académie'!E43)</f>
        <v/>
      </c>
      <c r="F44" s="8"/>
      <c r="G44" s="96" t="str">
        <f>IF('Q1 - Imputations EJ Académie'!G43="","",'Q1 - Imputations EJ Académie'!G43)</f>
        <v/>
      </c>
      <c r="H44" s="106" t="str">
        <f>IF('Q1 - Imputations EJ Académie'!H43="","",'Q1 - Imputations EJ Académie'!H43)</f>
        <v/>
      </c>
      <c r="I44" s="95"/>
      <c r="J44" s="58" t="s">
        <v>2</v>
      </c>
      <c r="K44" s="20"/>
      <c r="L44" s="20"/>
      <c r="M44" s="20"/>
      <c r="N44" s="20"/>
      <c r="O44" s="69">
        <f t="shared" si="2"/>
        <v>0</v>
      </c>
      <c r="P44" s="9"/>
      <c r="Q44" s="69" t="str">
        <f t="shared" si="3"/>
        <v>OK</v>
      </c>
    </row>
    <row r="45" spans="1:17" x14ac:dyDescent="0.25">
      <c r="A45" s="52">
        <v>23</v>
      </c>
      <c r="B45" s="52">
        <v>230</v>
      </c>
      <c r="C45" s="53" t="s">
        <v>55</v>
      </c>
      <c r="D45" s="95" t="str">
        <f>IF('Q1 - Imputations EJ Académie'!D44="","",'Q1 - Imputations EJ Académie'!D44)</f>
        <v/>
      </c>
      <c r="E45" s="95" t="str">
        <f>IF('Q1 - Imputations EJ Académie'!E44="","",'Q1 - Imputations EJ Académie'!E44)</f>
        <v/>
      </c>
      <c r="F45" s="8"/>
      <c r="G45" s="96" t="str">
        <f>IF('Q1 - Imputations EJ Académie'!G44="","",'Q1 - Imputations EJ Académie'!G44)</f>
        <v/>
      </c>
      <c r="H45" s="106" t="str">
        <f>IF('Q1 - Imputations EJ Académie'!H44="","",'Q1 - Imputations EJ Académie'!H44)</f>
        <v/>
      </c>
      <c r="I45" s="95"/>
      <c r="J45" s="58" t="s">
        <v>2</v>
      </c>
      <c r="K45" s="20"/>
      <c r="L45" s="20"/>
      <c r="M45" s="20"/>
      <c r="N45" s="20"/>
      <c r="O45" s="69">
        <f t="shared" si="2"/>
        <v>0</v>
      </c>
      <c r="P45" s="9"/>
      <c r="Q45" s="69" t="str">
        <f t="shared" si="3"/>
        <v>OK</v>
      </c>
    </row>
    <row r="46" spans="1:17" x14ac:dyDescent="0.25">
      <c r="A46" s="52">
        <v>24</v>
      </c>
      <c r="B46" s="52">
        <v>230</v>
      </c>
      <c r="C46" s="53" t="s">
        <v>55</v>
      </c>
      <c r="D46" s="95" t="str">
        <f>IF('Q1 - Imputations EJ Académie'!D45="","",'Q1 - Imputations EJ Académie'!D45)</f>
        <v/>
      </c>
      <c r="E46" s="95" t="str">
        <f>IF('Q1 - Imputations EJ Académie'!E45="","",'Q1 - Imputations EJ Académie'!E45)</f>
        <v/>
      </c>
      <c r="F46" s="8"/>
      <c r="G46" s="96" t="str">
        <f>IF('Q1 - Imputations EJ Académie'!G45="","",'Q1 - Imputations EJ Académie'!G45)</f>
        <v/>
      </c>
      <c r="H46" s="106" t="str">
        <f>IF('Q1 - Imputations EJ Académie'!H45="","",'Q1 - Imputations EJ Académie'!H45)</f>
        <v/>
      </c>
      <c r="I46" s="95"/>
      <c r="J46" s="58" t="s">
        <v>2</v>
      </c>
      <c r="K46" s="20"/>
      <c r="L46" s="20"/>
      <c r="M46" s="20"/>
      <c r="N46" s="20"/>
      <c r="O46" s="69">
        <f t="shared" si="2"/>
        <v>0</v>
      </c>
      <c r="P46" s="9"/>
      <c r="Q46" s="69" t="str">
        <f t="shared" si="3"/>
        <v>OK</v>
      </c>
    </row>
    <row r="47" spans="1:17" x14ac:dyDescent="0.25">
      <c r="A47" s="52">
        <v>25</v>
      </c>
      <c r="B47" s="52">
        <v>230</v>
      </c>
      <c r="C47" s="53" t="s">
        <v>55</v>
      </c>
      <c r="D47" s="95" t="str">
        <f>IF('Q1 - Imputations EJ Académie'!D46="","",'Q1 - Imputations EJ Académie'!D46)</f>
        <v/>
      </c>
      <c r="E47" s="95" t="str">
        <f>IF('Q1 - Imputations EJ Académie'!E46="","",'Q1 - Imputations EJ Académie'!E46)</f>
        <v/>
      </c>
      <c r="F47" s="8"/>
      <c r="G47" s="96" t="str">
        <f>IF('Q1 - Imputations EJ Académie'!G46="","",'Q1 - Imputations EJ Académie'!G46)</f>
        <v/>
      </c>
      <c r="H47" s="106" t="str">
        <f>IF('Q1 - Imputations EJ Académie'!H46="","",'Q1 - Imputations EJ Académie'!H46)</f>
        <v/>
      </c>
      <c r="I47" s="95"/>
      <c r="J47" s="58" t="s">
        <v>2</v>
      </c>
      <c r="K47" s="20"/>
      <c r="L47" s="20"/>
      <c r="M47" s="20"/>
      <c r="N47" s="20"/>
      <c r="O47" s="69">
        <f t="shared" si="2"/>
        <v>0</v>
      </c>
      <c r="P47" s="9"/>
      <c r="Q47" s="69" t="str">
        <f t="shared" si="3"/>
        <v>OK</v>
      </c>
    </row>
    <row r="48" spans="1:17" x14ac:dyDescent="0.25">
      <c r="A48" s="52">
        <v>26</v>
      </c>
      <c r="B48" s="52">
        <v>230</v>
      </c>
      <c r="C48" s="53" t="s">
        <v>55</v>
      </c>
      <c r="D48" s="95" t="str">
        <f>IF('Q1 - Imputations EJ Académie'!D47="","",'Q1 - Imputations EJ Académie'!D47)</f>
        <v/>
      </c>
      <c r="E48" s="95" t="str">
        <f>IF('Q1 - Imputations EJ Académie'!E47="","",'Q1 - Imputations EJ Académie'!E47)</f>
        <v/>
      </c>
      <c r="F48" s="8"/>
      <c r="G48" s="96" t="str">
        <f>IF('Q1 - Imputations EJ Académie'!G47="","",'Q1 - Imputations EJ Académie'!G47)</f>
        <v/>
      </c>
      <c r="H48" s="106" t="str">
        <f>IF('Q1 - Imputations EJ Académie'!H47="","",'Q1 - Imputations EJ Académie'!H47)</f>
        <v/>
      </c>
      <c r="I48" s="95"/>
      <c r="J48" s="58" t="s">
        <v>2</v>
      </c>
      <c r="K48" s="20"/>
      <c r="L48" s="20"/>
      <c r="M48" s="20"/>
      <c r="N48" s="20"/>
      <c r="O48" s="69">
        <f t="shared" si="2"/>
        <v>0</v>
      </c>
      <c r="P48" s="9"/>
      <c r="Q48" s="69" t="str">
        <f t="shared" si="3"/>
        <v>OK</v>
      </c>
    </row>
    <row r="49" spans="1:17" x14ac:dyDescent="0.25">
      <c r="A49" s="52">
        <v>27</v>
      </c>
      <c r="B49" s="52">
        <v>230</v>
      </c>
      <c r="C49" s="53" t="s">
        <v>55</v>
      </c>
      <c r="D49" s="95" t="str">
        <f>IF('Q1 - Imputations EJ Académie'!D48="","",'Q1 - Imputations EJ Académie'!D48)</f>
        <v/>
      </c>
      <c r="E49" s="95" t="str">
        <f>IF('Q1 - Imputations EJ Académie'!E48="","",'Q1 - Imputations EJ Académie'!E48)</f>
        <v/>
      </c>
      <c r="F49" s="8"/>
      <c r="G49" s="96" t="str">
        <f>IF('Q1 - Imputations EJ Académie'!G48="","",'Q1 - Imputations EJ Académie'!G48)</f>
        <v/>
      </c>
      <c r="H49" s="106" t="str">
        <f>IF('Q1 - Imputations EJ Académie'!H48="","",'Q1 - Imputations EJ Académie'!H48)</f>
        <v/>
      </c>
      <c r="I49" s="95"/>
      <c r="J49" s="58" t="s">
        <v>2</v>
      </c>
      <c r="K49" s="20"/>
      <c r="L49" s="20"/>
      <c r="M49" s="20"/>
      <c r="N49" s="20"/>
      <c r="O49" s="69">
        <f t="shared" si="2"/>
        <v>0</v>
      </c>
      <c r="P49" s="9"/>
      <c r="Q49" s="69" t="str">
        <f t="shared" si="3"/>
        <v>OK</v>
      </c>
    </row>
    <row r="50" spans="1:17" x14ac:dyDescent="0.25">
      <c r="A50" s="52">
        <v>28</v>
      </c>
      <c r="B50" s="52">
        <v>230</v>
      </c>
      <c r="C50" s="53" t="s">
        <v>11</v>
      </c>
      <c r="D50" s="95" t="str">
        <f>IF('Q1 - Imputations EJ Académie'!D49="","",'Q1 - Imputations EJ Académie'!D49)</f>
        <v/>
      </c>
      <c r="E50" s="95" t="str">
        <f>IF('Q1 - Imputations EJ Académie'!E49="","",'Q1 - Imputations EJ Académie'!E49)</f>
        <v/>
      </c>
      <c r="F50" s="8"/>
      <c r="G50" s="96" t="str">
        <f>IF('Q1 - Imputations EJ Académie'!G49="","",'Q1 - Imputations EJ Académie'!G49)</f>
        <v/>
      </c>
      <c r="H50" s="106" t="str">
        <f>IF('Q1 - Imputations EJ Académie'!H49="","",'Q1 - Imputations EJ Académie'!H49)</f>
        <v/>
      </c>
      <c r="I50" s="95"/>
      <c r="J50" s="58" t="s">
        <v>2</v>
      </c>
      <c r="K50" s="20"/>
      <c r="L50" s="20"/>
      <c r="M50" s="20"/>
      <c r="N50" s="20"/>
      <c r="O50" s="69">
        <f t="shared" si="2"/>
        <v>0</v>
      </c>
      <c r="P50" s="9"/>
      <c r="Q50" s="69" t="str">
        <f t="shared" si="3"/>
        <v>OK</v>
      </c>
    </row>
    <row r="51" spans="1:17" x14ac:dyDescent="0.25">
      <c r="A51" s="52">
        <v>29</v>
      </c>
      <c r="B51" s="52">
        <v>230</v>
      </c>
      <c r="C51" s="53" t="s">
        <v>11</v>
      </c>
      <c r="D51" s="95" t="str">
        <f>IF('Q1 - Imputations EJ Académie'!D50="","",'Q1 - Imputations EJ Académie'!D50)</f>
        <v/>
      </c>
      <c r="E51" s="95" t="str">
        <f>IF('Q1 - Imputations EJ Académie'!E50="","",'Q1 - Imputations EJ Académie'!E50)</f>
        <v/>
      </c>
      <c r="F51" s="8"/>
      <c r="G51" s="96" t="str">
        <f>IF('Q1 - Imputations EJ Académie'!G50="","",'Q1 - Imputations EJ Académie'!G50)</f>
        <v/>
      </c>
      <c r="H51" s="106" t="str">
        <f>IF('Q1 - Imputations EJ Académie'!H50="","",'Q1 - Imputations EJ Académie'!H50)</f>
        <v/>
      </c>
      <c r="I51" s="95"/>
      <c r="J51" s="58" t="s">
        <v>2</v>
      </c>
      <c r="K51" s="20"/>
      <c r="L51" s="20"/>
      <c r="M51" s="20"/>
      <c r="N51" s="20"/>
      <c r="O51" s="69">
        <f t="shared" si="2"/>
        <v>0</v>
      </c>
      <c r="P51" s="9"/>
      <c r="Q51" s="69" t="str">
        <f t="shared" si="3"/>
        <v>OK</v>
      </c>
    </row>
    <row r="52" spans="1:17" x14ac:dyDescent="0.25">
      <c r="A52" s="52">
        <v>30</v>
      </c>
      <c r="B52" s="52">
        <v>230</v>
      </c>
      <c r="C52" s="53" t="s">
        <v>11</v>
      </c>
      <c r="D52" s="95" t="str">
        <f>IF('Q1 - Imputations EJ Académie'!D51="","",'Q1 - Imputations EJ Académie'!D51)</f>
        <v/>
      </c>
      <c r="E52" s="95" t="str">
        <f>IF('Q1 - Imputations EJ Académie'!E51="","",'Q1 - Imputations EJ Académie'!E51)</f>
        <v/>
      </c>
      <c r="F52" s="8"/>
      <c r="G52" s="96" t="str">
        <f>IF('Q1 - Imputations EJ Académie'!G51="","",'Q1 - Imputations EJ Académie'!G51)</f>
        <v/>
      </c>
      <c r="H52" s="106" t="str">
        <f>IF('Q1 - Imputations EJ Académie'!H51="","",'Q1 - Imputations EJ Académie'!H51)</f>
        <v/>
      </c>
      <c r="I52" s="95"/>
      <c r="J52" s="58" t="s">
        <v>2</v>
      </c>
      <c r="K52" s="20"/>
      <c r="L52" s="20"/>
      <c r="M52" s="20"/>
      <c r="N52" s="20"/>
      <c r="O52" s="69">
        <f t="shared" si="2"/>
        <v>0</v>
      </c>
      <c r="P52" s="9"/>
      <c r="Q52" s="69" t="str">
        <f t="shared" si="3"/>
        <v>OK</v>
      </c>
    </row>
    <row r="53" spans="1:17" x14ac:dyDescent="0.25">
      <c r="A53" s="11"/>
      <c r="B53" s="11"/>
      <c r="C53" s="11"/>
      <c r="D53" s="11"/>
      <c r="E53" s="32"/>
      <c r="F53" s="32"/>
      <c r="G53" s="32"/>
      <c r="H53" s="105">
        <f>SUM(H23:H52)</f>
        <v>0</v>
      </c>
      <c r="I53" s="33"/>
      <c r="J53" s="35" t="s">
        <v>3</v>
      </c>
      <c r="K53" s="12">
        <f t="shared" ref="K53:N53" si="4">COUNTIF(K23:K52,"NC")</f>
        <v>0</v>
      </c>
      <c r="L53" s="12">
        <f t="shared" si="4"/>
        <v>0</v>
      </c>
      <c r="M53" s="12">
        <f t="shared" si="4"/>
        <v>0</v>
      </c>
      <c r="N53" s="12">
        <f t="shared" si="4"/>
        <v>0</v>
      </c>
      <c r="O53" s="69">
        <f>SUM(O23:O52)</f>
        <v>0</v>
      </c>
      <c r="P53" s="13"/>
      <c r="Q53" s="14"/>
    </row>
    <row r="54" spans="1:17" ht="33.75" x14ac:dyDescent="0.25">
      <c r="A54" s="3"/>
      <c r="B54" s="15"/>
      <c r="C54" s="15"/>
      <c r="D54" s="15"/>
      <c r="E54" s="16"/>
      <c r="F54" s="16"/>
      <c r="G54" s="16"/>
      <c r="H54" s="99"/>
      <c r="I54" s="100"/>
      <c r="J54" s="35" t="s">
        <v>4</v>
      </c>
      <c r="K54" s="68">
        <f>IF($I$13=0,0,COUNTIF(K23:K52,"NC")/$I$13)</f>
        <v>0</v>
      </c>
      <c r="L54" s="68">
        <f t="shared" ref="L54:N54" si="5">IF($I$13=0,0,COUNTIF(L23:L52,"NC")/$I$13)</f>
        <v>0</v>
      </c>
      <c r="M54" s="68">
        <f t="shared" si="5"/>
        <v>0</v>
      </c>
      <c r="N54" s="68">
        <f t="shared" si="5"/>
        <v>0</v>
      </c>
      <c r="O54" s="101"/>
      <c r="P54" s="16"/>
      <c r="Q54" s="16"/>
    </row>
    <row r="55" spans="1:17" x14ac:dyDescent="0.25">
      <c r="A55" s="3"/>
      <c r="B55" s="15"/>
      <c r="C55" s="15"/>
      <c r="D55" s="15"/>
      <c r="E55" s="16"/>
      <c r="F55" s="16"/>
      <c r="G55" s="16"/>
      <c r="H55" s="2"/>
      <c r="I55" s="2"/>
      <c r="J55" s="59"/>
      <c r="K55" s="60"/>
      <c r="L55" s="60"/>
      <c r="M55" s="60"/>
      <c r="N55" s="60"/>
      <c r="O55" s="60"/>
      <c r="P55" s="16"/>
      <c r="Q55" s="16"/>
    </row>
    <row r="56" spans="1:17" x14ac:dyDescent="0.25">
      <c r="A56" s="222" t="s">
        <v>161</v>
      </c>
      <c r="B56" s="222"/>
      <c r="C56" s="222"/>
      <c r="D56" s="222"/>
      <c r="E56" s="222"/>
      <c r="F56" s="222"/>
      <c r="G56" s="222"/>
      <c r="H56" s="222"/>
      <c r="I56" s="222"/>
      <c r="J56" s="222"/>
      <c r="K56" s="222"/>
      <c r="L56" s="222"/>
      <c r="M56" s="222"/>
      <c r="N56" s="222"/>
      <c r="O56" s="222"/>
      <c r="P56" s="71"/>
      <c r="Q56" s="71"/>
    </row>
    <row r="57" spans="1:17" x14ac:dyDescent="0.25">
      <c r="A57" s="87" t="s">
        <v>88</v>
      </c>
      <c r="B57" s="71" t="s">
        <v>89</v>
      </c>
      <c r="C57" s="71"/>
      <c r="D57" s="71"/>
      <c r="E57" s="71"/>
      <c r="F57" s="88"/>
      <c r="G57" s="71"/>
      <c r="H57" s="71"/>
      <c r="I57" s="88"/>
      <c r="J57" s="71"/>
      <c r="K57" s="71"/>
      <c r="L57" s="71"/>
      <c r="M57" s="71"/>
      <c r="N57" s="71"/>
      <c r="O57" s="71"/>
      <c r="P57" s="71"/>
      <c r="Q57" s="71"/>
    </row>
    <row r="58" spans="1:17" x14ac:dyDescent="0.25">
      <c r="A58" s="159" t="s">
        <v>210</v>
      </c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  <c r="P58" s="159"/>
      <c r="Q58" s="159"/>
    </row>
    <row r="59" spans="1:17" x14ac:dyDescent="0.25">
      <c r="A59" s="159" t="s">
        <v>87</v>
      </c>
      <c r="B59" s="159"/>
      <c r="C59" s="159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</row>
  </sheetData>
  <mergeCells count="32">
    <mergeCell ref="A1:Q1"/>
    <mergeCell ref="A2:Q2"/>
    <mergeCell ref="B4:K4"/>
    <mergeCell ref="B5:K5"/>
    <mergeCell ref="B7:C7"/>
    <mergeCell ref="E14:H14"/>
    <mergeCell ref="B16:C16"/>
    <mergeCell ref="A17:A20"/>
    <mergeCell ref="B17:J17"/>
    <mergeCell ref="A56:O56"/>
    <mergeCell ref="M4:Q14"/>
    <mergeCell ref="B8:C8"/>
    <mergeCell ref="E13:H13"/>
    <mergeCell ref="B6:K6"/>
    <mergeCell ref="G9:K9"/>
    <mergeCell ref="B10:E10"/>
    <mergeCell ref="G10:K10"/>
    <mergeCell ref="A58:Q58"/>
    <mergeCell ref="A59:Q59"/>
    <mergeCell ref="P17:P20"/>
    <mergeCell ref="Q17:Q20"/>
    <mergeCell ref="B18:B20"/>
    <mergeCell ref="C18:C20"/>
    <mergeCell ref="D18:D20"/>
    <mergeCell ref="E18:E20"/>
    <mergeCell ref="G18:G20"/>
    <mergeCell ref="H18:H20"/>
    <mergeCell ref="J18:J20"/>
    <mergeCell ref="O17:O20"/>
    <mergeCell ref="K18:N19"/>
    <mergeCell ref="F18:F20"/>
    <mergeCell ref="I18:I20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showInputMessage="1" showErrorMessage="1" xr:uid="{00000000-0002-0000-0300-000000000000}">
          <x14:formula1>
            <xm:f>Critères!$A$2:$A$4</xm:f>
          </x14:formula1>
          <xm:sqref>K23:N52</xm:sqref>
        </x14:dataValidation>
        <x14:dataValidation type="list" allowBlank="1" showInputMessage="1" showErrorMessage="1" xr:uid="{00000000-0002-0000-0300-000001000000}">
          <x14:formula1>
            <xm:f>Critères!$E$2:$E$17</xm:f>
          </x14:formula1>
          <xm:sqref>B8:C8</xm:sqref>
        </x14:dataValidation>
        <x14:dataValidation type="list" allowBlank="1" showInputMessage="1" showErrorMessage="1" xr:uid="{00000000-0002-0000-0300-000002000000}">
          <x14:formula1>
            <xm:f>Critères!$L$2:$L$16</xm:f>
          </x14:formula1>
          <xm:sqref>F23:F52</xm:sqref>
        </x14:dataValidation>
        <x14:dataValidation type="list" showInputMessage="1" showErrorMessage="1" xr:uid="{00000000-0002-0000-0300-000003000000}">
          <x14:formula1>
            <xm:f>'C:\Users\rcandor\Downloads\[Grille de contrôle_EJ-qualité imputations budgétaires et comptables_sept-dec 2023 (1).xlsx]Critères'!#REF!</xm:f>
          </x14:formula1>
          <xm:sqref>K21:N22</xm:sqref>
        </x14:dataValidation>
        <x14:dataValidation type="list" allowBlank="1" showInputMessage="1" showErrorMessage="1" xr:uid="{00000000-0002-0000-0300-000004000000}">
          <x14:formula1>
            <xm:f>'I:\[Ex-Grille de contrôle_EJ-qualité imputations budgétaires et comptables_V2025.xlsx]Critères'!#REF!</xm:f>
          </x14:formula1>
          <xm:sqref>F21:F22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19"/>
  <sheetViews>
    <sheetView topLeftCell="A10" workbookViewId="0">
      <selection activeCell="H6" sqref="H6"/>
    </sheetView>
  </sheetViews>
  <sheetFormatPr baseColWidth="10" defaultRowHeight="15" x14ac:dyDescent="0.25"/>
  <cols>
    <col min="1" max="4" width="11.42578125" style="89"/>
    <col min="5" max="5" width="20" style="89" bestFit="1" customWidth="1"/>
    <col min="6" max="6" width="13.7109375" style="89" bestFit="1" customWidth="1"/>
    <col min="7" max="7" width="11.42578125" style="89"/>
    <col min="8" max="8" width="40.28515625" style="89" bestFit="1" customWidth="1"/>
    <col min="9" max="9" width="13.7109375" style="89" bestFit="1" customWidth="1"/>
    <col min="10" max="11" width="11.42578125" style="89"/>
    <col min="12" max="12" width="34.28515625" style="90" customWidth="1"/>
    <col min="13" max="13" width="16.28515625" style="89" bestFit="1" customWidth="1"/>
    <col min="14" max="18" width="11.42578125" style="89"/>
  </cols>
  <sheetData>
    <row r="1" spans="1:18" x14ac:dyDescent="0.25">
      <c r="A1" s="89" t="s">
        <v>17</v>
      </c>
      <c r="E1" s="89" t="s">
        <v>91</v>
      </c>
      <c r="F1" s="89" t="s">
        <v>92</v>
      </c>
      <c r="H1" s="89" t="s">
        <v>93</v>
      </c>
      <c r="I1" s="89" t="s">
        <v>92</v>
      </c>
      <c r="L1" s="91" t="s">
        <v>120</v>
      </c>
      <c r="M1" s="92" t="s">
        <v>121</v>
      </c>
      <c r="N1" s="92" t="s">
        <v>122</v>
      </c>
      <c r="O1" s="92" t="s">
        <v>118</v>
      </c>
      <c r="P1" s="92" t="s">
        <v>123</v>
      </c>
      <c r="Q1" s="92" t="s">
        <v>124</v>
      </c>
      <c r="R1" s="92" t="s">
        <v>125</v>
      </c>
    </row>
    <row r="2" spans="1:18" ht="30" x14ac:dyDescent="0.25">
      <c r="A2" s="89" t="s">
        <v>14</v>
      </c>
      <c r="B2" s="89" t="s">
        <v>38</v>
      </c>
      <c r="E2" s="89" t="s">
        <v>94</v>
      </c>
      <c r="F2" s="89" t="s">
        <v>116</v>
      </c>
      <c r="H2" s="89" t="s">
        <v>173</v>
      </c>
      <c r="I2" s="89" t="s">
        <v>115</v>
      </c>
      <c r="L2" s="91" t="s">
        <v>126</v>
      </c>
      <c r="M2" s="92" t="s">
        <v>141</v>
      </c>
      <c r="N2" s="92" t="s">
        <v>149</v>
      </c>
      <c r="O2" s="93">
        <v>750000</v>
      </c>
      <c r="P2" s="93">
        <v>500000</v>
      </c>
      <c r="Q2" s="93">
        <v>400000</v>
      </c>
      <c r="R2" s="93">
        <v>300000</v>
      </c>
    </row>
    <row r="3" spans="1:18" ht="30" x14ac:dyDescent="0.25">
      <c r="A3" s="89" t="s">
        <v>15</v>
      </c>
      <c r="B3" s="89" t="s">
        <v>39</v>
      </c>
      <c r="E3" s="89" t="s">
        <v>95</v>
      </c>
      <c r="F3" s="89" t="s">
        <v>116</v>
      </c>
      <c r="H3" s="89" t="s">
        <v>163</v>
      </c>
      <c r="I3" s="89" t="s">
        <v>115</v>
      </c>
      <c r="L3" s="91" t="s">
        <v>127</v>
      </c>
      <c r="M3" s="92" t="s">
        <v>142</v>
      </c>
      <c r="N3" s="92" t="s">
        <v>149</v>
      </c>
      <c r="O3" s="93">
        <v>1000000</v>
      </c>
      <c r="P3" s="93">
        <v>500000</v>
      </c>
      <c r="Q3" s="93">
        <v>500000</v>
      </c>
      <c r="R3" s="93">
        <v>200000</v>
      </c>
    </row>
    <row r="4" spans="1:18" ht="45" x14ac:dyDescent="0.25">
      <c r="A4" s="89" t="s">
        <v>16</v>
      </c>
      <c r="B4" s="89" t="s">
        <v>40</v>
      </c>
      <c r="E4" s="89" t="s">
        <v>96</v>
      </c>
      <c r="F4" s="89" t="s">
        <v>118</v>
      </c>
      <c r="H4" s="89" t="s">
        <v>170</v>
      </c>
      <c r="I4" s="89" t="s">
        <v>115</v>
      </c>
      <c r="L4" s="91" t="s">
        <v>128</v>
      </c>
      <c r="M4" s="92" t="s">
        <v>141</v>
      </c>
      <c r="N4" s="92" t="s">
        <v>150</v>
      </c>
      <c r="O4" s="93">
        <v>750000</v>
      </c>
      <c r="P4" s="93">
        <v>500000</v>
      </c>
      <c r="Q4" s="93">
        <v>400000</v>
      </c>
      <c r="R4" s="93">
        <v>300000</v>
      </c>
    </row>
    <row r="5" spans="1:18" ht="45" x14ac:dyDescent="0.25">
      <c r="E5" s="89" t="s">
        <v>97</v>
      </c>
      <c r="F5" s="89" t="s">
        <v>115</v>
      </c>
      <c r="H5" s="89" t="s">
        <v>119</v>
      </c>
      <c r="I5" s="89" t="s">
        <v>117</v>
      </c>
      <c r="L5" s="91" t="s">
        <v>129</v>
      </c>
      <c r="M5" s="92" t="s">
        <v>143</v>
      </c>
      <c r="N5" s="92" t="s">
        <v>150</v>
      </c>
      <c r="O5" s="93">
        <v>1000000</v>
      </c>
      <c r="P5" s="93">
        <v>500000</v>
      </c>
      <c r="Q5" s="93">
        <v>500000</v>
      </c>
      <c r="R5" s="93">
        <v>200000</v>
      </c>
    </row>
    <row r="6" spans="1:18" ht="45" x14ac:dyDescent="0.25">
      <c r="E6" s="89" t="s">
        <v>98</v>
      </c>
      <c r="F6" s="89" t="s">
        <v>116</v>
      </c>
      <c r="H6" s="89" t="s">
        <v>99</v>
      </c>
      <c r="I6" s="89" t="s">
        <v>117</v>
      </c>
      <c r="L6" s="91" t="s">
        <v>130</v>
      </c>
      <c r="M6" s="92" t="s">
        <v>141</v>
      </c>
      <c r="N6" s="92" t="s">
        <v>150</v>
      </c>
      <c r="O6" s="93">
        <v>750000</v>
      </c>
      <c r="P6" s="93">
        <v>500000</v>
      </c>
      <c r="Q6" s="93">
        <v>400000</v>
      </c>
      <c r="R6" s="93">
        <v>300000</v>
      </c>
    </row>
    <row r="7" spans="1:18" ht="45" x14ac:dyDescent="0.25">
      <c r="E7" s="89" t="s">
        <v>102</v>
      </c>
      <c r="F7" s="89" t="s">
        <v>115</v>
      </c>
      <c r="H7" s="89" t="s">
        <v>100</v>
      </c>
      <c r="I7" s="89" t="s">
        <v>117</v>
      </c>
      <c r="L7" s="91" t="s">
        <v>131</v>
      </c>
      <c r="M7" s="92" t="s">
        <v>143</v>
      </c>
      <c r="N7" s="92" t="s">
        <v>150</v>
      </c>
      <c r="O7" s="93">
        <v>1000000</v>
      </c>
      <c r="P7" s="93">
        <v>500000</v>
      </c>
      <c r="Q7" s="93">
        <v>500000</v>
      </c>
      <c r="R7" s="93">
        <v>200000</v>
      </c>
    </row>
    <row r="8" spans="1:18" ht="45" x14ac:dyDescent="0.25">
      <c r="E8" s="89" t="s">
        <v>105</v>
      </c>
      <c r="F8" s="89" t="s">
        <v>115</v>
      </c>
      <c r="H8" s="89" t="s">
        <v>101</v>
      </c>
      <c r="I8" s="89" t="s">
        <v>117</v>
      </c>
      <c r="L8" s="91" t="s">
        <v>132</v>
      </c>
      <c r="M8" s="92" t="s">
        <v>141</v>
      </c>
      <c r="N8" s="92" t="s">
        <v>150</v>
      </c>
      <c r="O8" s="93">
        <v>750000</v>
      </c>
      <c r="P8" s="93">
        <v>500000</v>
      </c>
      <c r="Q8" s="93">
        <v>400000</v>
      </c>
      <c r="R8" s="93">
        <v>300000</v>
      </c>
    </row>
    <row r="9" spans="1:18" ht="45" x14ac:dyDescent="0.25">
      <c r="E9" s="89" t="s">
        <v>106</v>
      </c>
      <c r="F9" s="89" t="s">
        <v>117</v>
      </c>
      <c r="H9" s="89" t="s">
        <v>167</v>
      </c>
      <c r="I9" s="89" t="s">
        <v>116</v>
      </c>
      <c r="L9" s="91" t="s">
        <v>133</v>
      </c>
      <c r="M9" s="92" t="s">
        <v>143</v>
      </c>
      <c r="N9" s="92" t="s">
        <v>150</v>
      </c>
      <c r="O9" s="93">
        <v>1000000</v>
      </c>
      <c r="P9" s="93">
        <v>500000</v>
      </c>
      <c r="Q9" s="93">
        <v>500000</v>
      </c>
      <c r="R9" s="93">
        <v>200000</v>
      </c>
    </row>
    <row r="10" spans="1:18" ht="45" x14ac:dyDescent="0.25">
      <c r="E10" s="89" t="s">
        <v>107</v>
      </c>
      <c r="F10" s="89" t="s">
        <v>115</v>
      </c>
      <c r="H10" s="89" t="s">
        <v>162</v>
      </c>
      <c r="I10" s="89" t="s">
        <v>116</v>
      </c>
      <c r="L10" s="91" t="s">
        <v>134</v>
      </c>
      <c r="M10" s="92" t="s">
        <v>144</v>
      </c>
      <c r="N10" s="92" t="s">
        <v>149</v>
      </c>
      <c r="O10" s="93">
        <v>1000000</v>
      </c>
      <c r="P10" s="93">
        <v>500000</v>
      </c>
      <c r="Q10" s="93">
        <v>500000</v>
      </c>
      <c r="R10" s="93">
        <v>200000</v>
      </c>
    </row>
    <row r="11" spans="1:18" ht="30" x14ac:dyDescent="0.25">
      <c r="E11" s="89" t="s">
        <v>108</v>
      </c>
      <c r="F11" s="89" t="s">
        <v>117</v>
      </c>
      <c r="H11" s="89" t="s">
        <v>103</v>
      </c>
      <c r="I11" s="89" t="s">
        <v>117</v>
      </c>
      <c r="L11" s="91" t="s">
        <v>135</v>
      </c>
      <c r="M11" s="92" t="s">
        <v>145</v>
      </c>
      <c r="N11" s="92" t="s">
        <v>149</v>
      </c>
      <c r="O11" s="93">
        <v>1000000</v>
      </c>
      <c r="P11" s="93">
        <v>500000</v>
      </c>
      <c r="Q11" s="93">
        <v>500000</v>
      </c>
      <c r="R11" s="93">
        <v>200000</v>
      </c>
    </row>
    <row r="12" spans="1:18" ht="30" x14ac:dyDescent="0.25">
      <c r="E12" s="89" t="s">
        <v>109</v>
      </c>
      <c r="F12" s="89" t="s">
        <v>116</v>
      </c>
      <c r="H12" s="89" t="s">
        <v>104</v>
      </c>
      <c r="I12" s="89" t="s">
        <v>117</v>
      </c>
      <c r="L12" s="91" t="s">
        <v>136</v>
      </c>
      <c r="M12" s="92" t="s">
        <v>146</v>
      </c>
      <c r="N12" s="92" t="s">
        <v>149</v>
      </c>
      <c r="O12" s="93">
        <v>1000000</v>
      </c>
      <c r="P12" s="93">
        <v>350000</v>
      </c>
      <c r="Q12" s="93">
        <v>250000</v>
      </c>
      <c r="R12" s="93">
        <v>150000</v>
      </c>
    </row>
    <row r="13" spans="1:18" ht="30" x14ac:dyDescent="0.25">
      <c r="E13" s="89" t="s">
        <v>110</v>
      </c>
      <c r="F13" s="89" t="s">
        <v>118</v>
      </c>
      <c r="H13" s="89" t="s">
        <v>171</v>
      </c>
      <c r="I13" s="89" t="s">
        <v>116</v>
      </c>
      <c r="L13" s="91" t="s">
        <v>137</v>
      </c>
      <c r="M13" s="92" t="s">
        <v>147</v>
      </c>
      <c r="N13" s="92" t="s">
        <v>149</v>
      </c>
      <c r="O13" s="94">
        <v>0.01</v>
      </c>
      <c r="P13" s="94">
        <v>0.01</v>
      </c>
      <c r="Q13" s="94">
        <v>0.01</v>
      </c>
      <c r="R13" s="94">
        <v>0.01</v>
      </c>
    </row>
    <row r="14" spans="1:18" ht="45" x14ac:dyDescent="0.25">
      <c r="E14" s="89" t="s">
        <v>111</v>
      </c>
      <c r="F14" s="89" t="s">
        <v>117</v>
      </c>
      <c r="H14" s="89" t="s">
        <v>166</v>
      </c>
      <c r="I14" s="89" t="s">
        <v>116</v>
      </c>
      <c r="L14" s="91" t="s">
        <v>138</v>
      </c>
      <c r="M14" s="92" t="s">
        <v>148</v>
      </c>
      <c r="N14" s="92" t="s">
        <v>149</v>
      </c>
      <c r="O14" s="94">
        <v>0.01</v>
      </c>
      <c r="P14" s="94">
        <v>0.01</v>
      </c>
      <c r="Q14" s="94">
        <v>0.01</v>
      </c>
      <c r="R14" s="94">
        <v>0.01</v>
      </c>
    </row>
    <row r="15" spans="1:18" ht="45" x14ac:dyDescent="0.25">
      <c r="E15" s="89" t="s">
        <v>112</v>
      </c>
      <c r="F15" s="89" t="s">
        <v>116</v>
      </c>
      <c r="H15" s="89" t="s">
        <v>172</v>
      </c>
      <c r="I15" s="89" t="s">
        <v>115</v>
      </c>
      <c r="L15" s="91" t="s">
        <v>139</v>
      </c>
      <c r="M15" s="92" t="s">
        <v>148</v>
      </c>
      <c r="N15" s="92" t="s">
        <v>149</v>
      </c>
      <c r="O15" s="93">
        <v>1000000</v>
      </c>
      <c r="P15" s="93">
        <v>500000</v>
      </c>
      <c r="Q15" s="93">
        <v>500000</v>
      </c>
      <c r="R15" s="93">
        <v>500000</v>
      </c>
    </row>
    <row r="16" spans="1:18" ht="45" x14ac:dyDescent="0.25">
      <c r="E16" s="89" t="s">
        <v>113</v>
      </c>
      <c r="F16" s="89" t="s">
        <v>116</v>
      </c>
      <c r="H16" s="89" t="s">
        <v>169</v>
      </c>
      <c r="I16" s="89" t="s">
        <v>115</v>
      </c>
      <c r="L16" s="91" t="s">
        <v>140</v>
      </c>
      <c r="M16" s="92" t="s">
        <v>148</v>
      </c>
      <c r="N16" s="92" t="s">
        <v>149</v>
      </c>
      <c r="O16" s="93">
        <v>50000</v>
      </c>
      <c r="P16" s="93">
        <v>50000</v>
      </c>
      <c r="Q16" s="93">
        <v>50000</v>
      </c>
      <c r="R16" s="93">
        <v>50000</v>
      </c>
    </row>
    <row r="17" spans="5:9" x14ac:dyDescent="0.25">
      <c r="E17" s="89" t="s">
        <v>114</v>
      </c>
      <c r="F17" s="89" t="s">
        <v>118</v>
      </c>
      <c r="H17" s="89" t="s">
        <v>165</v>
      </c>
      <c r="I17" s="89" t="s">
        <v>115</v>
      </c>
    </row>
    <row r="18" spans="5:9" x14ac:dyDescent="0.25">
      <c r="H18" s="89" t="s">
        <v>168</v>
      </c>
      <c r="I18" s="89" t="s">
        <v>118</v>
      </c>
    </row>
    <row r="19" spans="5:9" x14ac:dyDescent="0.25">
      <c r="H19" s="89" t="s">
        <v>164</v>
      </c>
      <c r="I19" s="89" t="s">
        <v>115</v>
      </c>
    </row>
  </sheetData>
  <sheetProtection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B5179FF11FD543825A4390DEF76ED8" ma:contentTypeVersion="1" ma:contentTypeDescription="Crée un document." ma:contentTypeScope="" ma:versionID="7b42d91e4838310d4867884c4f56fb3d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e407a0f58931eb9b8f607584e4edce4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e de début de planification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A958A15-E9C5-47C9-AB16-BE7D91C8BD66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D1759FE3-6852-4B45-82C5-1431BA5E74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E85F4AC-5285-4574-A54F-6337D14247C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Q1 - Imputations EJ Région ACA</vt:lpstr>
      <vt:lpstr>Q1 - Imputations EJ Académie</vt:lpstr>
      <vt:lpstr>Q2 - Gestion des EJ Région ACA</vt:lpstr>
      <vt:lpstr>Q2 - Gestion des EJ Académies</vt:lpstr>
      <vt:lpstr>Critères</vt:lpstr>
    </vt:vector>
  </TitlesOfParts>
  <Company>Ministere de l'Education Nationale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Administration centrale</dc:creator>
  <cp:lastModifiedBy>Perrette Catherine</cp:lastModifiedBy>
  <cp:lastPrinted>2023-01-16T15:41:20Z</cp:lastPrinted>
  <dcterms:created xsi:type="dcterms:W3CDTF">2022-12-13T14:52:40Z</dcterms:created>
  <dcterms:modified xsi:type="dcterms:W3CDTF">2025-02-12T09:00:24Z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0x01010054B5179FF11FD543825A4390DEF76ED8</vt:lpwstr>
  </property>
</Properties>
</file>